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\\msgd\센터회계\2022년\2022년 세입세출 후원금명세서\"/>
    </mc:Choice>
  </mc:AlternateContent>
  <xr:revisionPtr revIDLastSave="0" documentId="13_ncr:1_{E74E376F-1546-474C-AB9B-C1F224F98E70}" xr6:coauthVersionLast="47" xr6:coauthVersionMax="47" xr10:uidLastSave="{00000000-0000-0000-0000-000000000000}"/>
  <bookViews>
    <workbookView xWindow="-120" yWindow="-120" windowWidth="19440" windowHeight="15150" xr2:uid="{00000000-000D-0000-FFFF-FFFF00000000}"/>
  </bookViews>
  <sheets>
    <sheet name="총괄표" sheetId="9" r:id="rId1"/>
    <sheet name="세입결산" sheetId="4" r:id="rId2"/>
    <sheet name="세출결산" sheetId="5" r:id="rId3"/>
  </sheets>
  <definedNames>
    <definedName name="_xlnm.Print_Area" localSheetId="2">세출결산!$A$1:$F$34</definedName>
  </definedNames>
  <calcPr calcId="191029"/>
</workbook>
</file>

<file path=xl/calcChain.xml><?xml version="1.0" encoding="utf-8"?>
<calcChain xmlns="http://schemas.openxmlformats.org/spreadsheetml/2006/main">
  <c r="L48" i="9" l="1"/>
  <c r="F27" i="4"/>
  <c r="F25" i="4"/>
  <c r="F23" i="4"/>
  <c r="F21" i="4"/>
  <c r="F27" i="5"/>
  <c r="F29" i="5"/>
  <c r="F32" i="5"/>
  <c r="F34" i="5"/>
  <c r="F33" i="5"/>
  <c r="F31" i="5"/>
  <c r="F30" i="5"/>
  <c r="F28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6" i="5"/>
  <c r="F5" i="5"/>
  <c r="F26" i="4"/>
  <c r="F24" i="4"/>
  <c r="F22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6" i="4"/>
  <c r="F5" i="4"/>
  <c r="L58" i="9"/>
  <c r="L57" i="9"/>
  <c r="L56" i="9"/>
  <c r="L55" i="9"/>
  <c r="L54" i="9"/>
  <c r="L53" i="9"/>
  <c r="L52" i="9"/>
  <c r="L8" i="9"/>
  <c r="L10" i="9"/>
  <c r="L12" i="9"/>
  <c r="L14" i="9"/>
  <c r="L16" i="9"/>
  <c r="L18" i="9"/>
  <c r="L20" i="9"/>
  <c r="L22" i="9"/>
  <c r="L24" i="9"/>
  <c r="L26" i="9"/>
  <c r="L28" i="9"/>
  <c r="L30" i="9"/>
  <c r="L32" i="9"/>
  <c r="L34" i="9"/>
  <c r="L36" i="9"/>
  <c r="L38" i="9"/>
  <c r="L40" i="9"/>
  <c r="L42" i="9"/>
  <c r="L44" i="9"/>
  <c r="L46" i="9"/>
  <c r="L6" i="9"/>
  <c r="L5" i="9"/>
  <c r="F58" i="9"/>
  <c r="F57" i="9"/>
  <c r="F56" i="9"/>
  <c r="F54" i="9"/>
  <c r="F53" i="9"/>
  <c r="F52" i="9"/>
  <c r="F51" i="9"/>
  <c r="F9" i="9"/>
  <c r="F12" i="9"/>
  <c r="F15" i="9"/>
  <c r="F18" i="9"/>
  <c r="F21" i="9"/>
  <c r="F24" i="9"/>
  <c r="F27" i="9"/>
  <c r="F30" i="9"/>
  <c r="F33" i="9"/>
  <c r="F36" i="9"/>
  <c r="F39" i="9"/>
  <c r="F42" i="9"/>
  <c r="F45" i="9"/>
  <c r="F48" i="9"/>
  <c r="F6" i="9"/>
  <c r="F5" i="9"/>
  <c r="K56" i="9"/>
  <c r="J56" i="9"/>
  <c r="D56" i="9"/>
  <c r="K58" i="9"/>
  <c r="J58" i="9"/>
  <c r="E58" i="9"/>
  <c r="D58" i="9"/>
  <c r="E56" i="9"/>
  <c r="K53" i="9"/>
  <c r="J53" i="9"/>
  <c r="E53" i="9"/>
  <c r="D53" i="9"/>
  <c r="E51" i="9"/>
  <c r="D51" i="9"/>
  <c r="K48" i="9"/>
  <c r="J48" i="9"/>
  <c r="J5" i="9" s="1"/>
  <c r="E5" i="9"/>
  <c r="K5" i="9" l="1"/>
  <c r="D5" i="9"/>
  <c r="D21" i="4" l="1"/>
  <c r="E21" i="4"/>
  <c r="D23" i="4"/>
  <c r="E23" i="4"/>
  <c r="D25" i="4"/>
  <c r="E25" i="4"/>
  <c r="D27" i="4"/>
  <c r="E27" i="4"/>
  <c r="E32" i="5" l="1"/>
  <c r="D32" i="5"/>
  <c r="D29" i="5" l="1"/>
  <c r="E29" i="5"/>
  <c r="E34" i="5"/>
  <c r="D34" i="5"/>
  <c r="E27" i="5" l="1"/>
  <c r="E5" i="5" s="1"/>
  <c r="D27" i="5"/>
  <c r="D5" i="5" s="1"/>
  <c r="E5" i="4" l="1"/>
  <c r="D5" i="4" l="1"/>
</calcChain>
</file>

<file path=xl/sharedStrings.xml><?xml version="1.0" encoding="utf-8"?>
<sst xmlns="http://schemas.openxmlformats.org/spreadsheetml/2006/main" count="180" uniqueCount="99">
  <si>
    <t>세입</t>
    <phoneticPr fontId="1" type="noConversion"/>
  </si>
  <si>
    <t>관</t>
    <phoneticPr fontId="1" type="noConversion"/>
  </si>
  <si>
    <t>항</t>
    <phoneticPr fontId="1" type="noConversion"/>
  </si>
  <si>
    <t>목</t>
    <phoneticPr fontId="1" type="noConversion"/>
  </si>
  <si>
    <t>세출</t>
    <phoneticPr fontId="1" type="noConversion"/>
  </si>
  <si>
    <t>후원금</t>
    <phoneticPr fontId="1" type="noConversion"/>
  </si>
  <si>
    <t>잡수입</t>
    <phoneticPr fontId="1" type="noConversion"/>
  </si>
  <si>
    <t>외부
지원
수입</t>
    <phoneticPr fontId="1" type="noConversion"/>
  </si>
  <si>
    <t>급여</t>
  </si>
  <si>
    <t>제수당</t>
  </si>
  <si>
    <t>총  계</t>
    <phoneticPr fontId="1" type="noConversion"/>
  </si>
  <si>
    <t>기관운영비</t>
  </si>
  <si>
    <t>회의비</t>
  </si>
  <si>
    <t>여비</t>
  </si>
  <si>
    <t>수용비 및 수수료</t>
  </si>
  <si>
    <t>공공요금</t>
  </si>
  <si>
    <t>제세공과금</t>
  </si>
  <si>
    <t>차량비</t>
  </si>
  <si>
    <t>기타운영비</t>
  </si>
  <si>
    <t>자산취득비</t>
  </si>
  <si>
    <t>시설장비유지비</t>
  </si>
  <si>
    <t>소 계</t>
    <phoneticPr fontId="1" type="noConversion"/>
  </si>
  <si>
    <t>인건비</t>
    <phoneticPr fontId="1" type="noConversion"/>
  </si>
  <si>
    <t>사무비</t>
    <phoneticPr fontId="1" type="noConversion"/>
  </si>
  <si>
    <t>보조금
수입</t>
    <phoneticPr fontId="1" type="noConversion"/>
  </si>
  <si>
    <t>방문교육사업</t>
    <phoneticPr fontId="1" type="noConversion"/>
  </si>
  <si>
    <t>(단위:원)</t>
    <phoneticPr fontId="1" type="noConversion"/>
  </si>
  <si>
    <t>방문교육사업</t>
  </si>
  <si>
    <t>사례관리사업</t>
  </si>
  <si>
    <t>통번역사업</t>
  </si>
  <si>
    <t>언어발달지원사업</t>
  </si>
  <si>
    <t>(도)특수시책사업</t>
  </si>
  <si>
    <t>다문화가족지원(이중언어)</t>
  </si>
  <si>
    <t>공모사업</t>
    <phoneticPr fontId="1" type="noConversion"/>
  </si>
  <si>
    <t>퇴직적립금</t>
    <phoneticPr fontId="1" type="noConversion"/>
  </si>
  <si>
    <t>사회보험부담금</t>
    <phoneticPr fontId="1" type="noConversion"/>
  </si>
  <si>
    <t>업무
추진비</t>
    <phoneticPr fontId="1" type="noConversion"/>
  </si>
  <si>
    <t>운영비</t>
    <phoneticPr fontId="1" type="noConversion"/>
  </si>
  <si>
    <t>재산
조성비</t>
    <phoneticPr fontId="1" type="noConversion"/>
  </si>
  <si>
    <t>시설비</t>
    <phoneticPr fontId="1" type="noConversion"/>
  </si>
  <si>
    <t>사업비</t>
    <phoneticPr fontId="1" type="noConversion"/>
  </si>
  <si>
    <t>(도)특수시책사업</t>
    <phoneticPr fontId="1" type="noConversion"/>
  </si>
  <si>
    <t>소 계</t>
    <phoneticPr fontId="1" type="noConversion"/>
  </si>
  <si>
    <t>외부사업</t>
    <phoneticPr fontId="1" type="noConversion"/>
  </si>
  <si>
    <t>외부지원사업</t>
    <phoneticPr fontId="1" type="noConversion"/>
  </si>
  <si>
    <t>후원금</t>
    <phoneticPr fontId="1" type="noConversion"/>
  </si>
  <si>
    <t>잡수익</t>
    <phoneticPr fontId="1" type="noConversion"/>
  </si>
  <si>
    <t>이자</t>
    <phoneticPr fontId="1" type="noConversion"/>
  </si>
  <si>
    <t>통번역사업</t>
    <phoneticPr fontId="1" type="noConversion"/>
  </si>
  <si>
    <t>언어발달지원사업</t>
    <phoneticPr fontId="1" type="noConversion"/>
  </si>
  <si>
    <t>사무비</t>
    <phoneticPr fontId="1" type="noConversion"/>
  </si>
  <si>
    <t>결혼이민자역량강화사업</t>
    <phoneticPr fontId="1" type="noConversion"/>
  </si>
  <si>
    <t xml:space="preserve">후원금 </t>
    <phoneticPr fontId="1" type="noConversion"/>
  </si>
  <si>
    <t>종사자수당지원사업
(별도사업인력)</t>
    <phoneticPr fontId="1" type="noConversion"/>
  </si>
  <si>
    <t>센터사업</t>
    <phoneticPr fontId="1" type="noConversion"/>
  </si>
  <si>
    <t>공동육아나눔터사업</t>
    <phoneticPr fontId="1" type="noConversion"/>
  </si>
  <si>
    <t>자산취득비</t>
    <phoneticPr fontId="1" type="noConversion"/>
  </si>
  <si>
    <t>시설장비유지비</t>
    <phoneticPr fontId="1" type="noConversion"/>
  </si>
  <si>
    <t>결혼이민자
역량강화사업</t>
    <phoneticPr fontId="1" type="noConversion"/>
  </si>
  <si>
    <t>2022년 
예산액(A)</t>
    <phoneticPr fontId="1" type="noConversion"/>
  </si>
  <si>
    <t>2022년 
결산액(B)</t>
    <phoneticPr fontId="1" type="noConversion"/>
  </si>
  <si>
    <t>2022년 
예산액(A)</t>
    <phoneticPr fontId="1" type="noConversion"/>
  </si>
  <si>
    <t>재산
조성비</t>
    <phoneticPr fontId="1" type="noConversion"/>
  </si>
  <si>
    <t>자산취득비</t>
    <phoneticPr fontId="1" type="noConversion"/>
  </si>
  <si>
    <t>결연후원금</t>
    <phoneticPr fontId="1" type="noConversion"/>
  </si>
  <si>
    <t>시설비</t>
    <phoneticPr fontId="1" type="noConversion"/>
  </si>
  <si>
    <t>사업비</t>
    <phoneticPr fontId="1" type="noConversion"/>
  </si>
  <si>
    <t>세입</t>
    <phoneticPr fontId="1" type="noConversion"/>
  </si>
  <si>
    <t>세출</t>
    <phoneticPr fontId="1" type="noConversion"/>
  </si>
  <si>
    <t>관</t>
    <phoneticPr fontId="1" type="noConversion"/>
  </si>
  <si>
    <t>항</t>
    <phoneticPr fontId="1" type="noConversion"/>
  </si>
  <si>
    <t>목</t>
    <phoneticPr fontId="1" type="noConversion"/>
  </si>
  <si>
    <t>보조금
수입</t>
    <phoneticPr fontId="1" type="noConversion"/>
  </si>
  <si>
    <t>인건비</t>
    <phoneticPr fontId="1" type="noConversion"/>
  </si>
  <si>
    <t>사회보험부담금</t>
    <phoneticPr fontId="1" type="noConversion"/>
  </si>
  <si>
    <t>사례관리사업</t>
    <phoneticPr fontId="1" type="noConversion"/>
  </si>
  <si>
    <t>다문화가족지원
(이중언어)</t>
    <phoneticPr fontId="1" type="noConversion"/>
  </si>
  <si>
    <t>종사자수당지원
(기본사업인력)</t>
    <phoneticPr fontId="1" type="noConversion"/>
  </si>
  <si>
    <t>방문교육지도사
교육활동수당</t>
    <phoneticPr fontId="1" type="noConversion"/>
  </si>
  <si>
    <t>1인가구사회적
관계망형성지원사업</t>
    <phoneticPr fontId="1" type="noConversion"/>
  </si>
  <si>
    <t>잡수입</t>
    <phoneticPr fontId="1" type="noConversion"/>
  </si>
  <si>
    <t>2022년 창원시마산가족센터 세입 결산서</t>
    <phoneticPr fontId="1" type="noConversion"/>
  </si>
  <si>
    <t>결혼이민자인턴사업</t>
    <phoneticPr fontId="1" type="noConversion"/>
  </si>
  <si>
    <t>결혼이민자인턴사업</t>
    <phoneticPr fontId="1" type="noConversion"/>
  </si>
  <si>
    <t>다문화가족지원(이중언어)</t>
    <phoneticPr fontId="1" type="noConversion"/>
  </si>
  <si>
    <t>종사자수당지원사업(별도사업인력)</t>
    <phoneticPr fontId="1" type="noConversion"/>
  </si>
  <si>
    <t>종사자수당지원(기본사업인력)</t>
    <phoneticPr fontId="1" type="noConversion"/>
  </si>
  <si>
    <t>사회복지사수당사업</t>
    <phoneticPr fontId="1" type="noConversion"/>
  </si>
  <si>
    <t>방문교육지도사교육활동수당</t>
    <phoneticPr fontId="1" type="noConversion"/>
  </si>
  <si>
    <t>1인가구사회적관계망형성지원사업</t>
    <phoneticPr fontId="1" type="noConversion"/>
  </si>
  <si>
    <t>1인가구사회적관계망형성지원사업</t>
    <phoneticPr fontId="1" type="noConversion"/>
  </si>
  <si>
    <r>
      <t xml:space="preserve">2022년 창원시마산가족센터 세입 </t>
    </r>
    <r>
      <rPr>
        <b/>
        <sz val="16"/>
        <color theme="1"/>
        <rFont val="돋움"/>
        <family val="3"/>
        <charset val="129"/>
      </rPr>
      <t>∙</t>
    </r>
    <r>
      <rPr>
        <b/>
        <sz val="16"/>
        <color theme="1"/>
        <rFont val="나눔고딕"/>
        <family val="3"/>
        <charset val="129"/>
      </rPr>
      <t xml:space="preserve"> 세출 결산 총괄표</t>
    </r>
    <phoneticPr fontId="1" type="noConversion"/>
  </si>
  <si>
    <t>공동육아나눔터</t>
    <phoneticPr fontId="1" type="noConversion"/>
  </si>
  <si>
    <t>결혼이민자 역량강화교육</t>
    <phoneticPr fontId="1" type="noConversion"/>
  </si>
  <si>
    <t>결혼이민자
역량강화교육</t>
    <phoneticPr fontId="1" type="noConversion"/>
  </si>
  <si>
    <t>공동육아
나눔터사업</t>
    <phoneticPr fontId="1" type="noConversion"/>
  </si>
  <si>
    <t>사회복지사수당</t>
    <phoneticPr fontId="1" type="noConversion"/>
  </si>
  <si>
    <t>2022년 창원시마산가족센터 세출 결산서</t>
    <phoneticPr fontId="1" type="noConversion"/>
  </si>
  <si>
    <t>증감
(B-A)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</si>
</sst>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);[Red]\(#,##0\)"/>
    <numFmt numFmtId="177" formatCode="#,##0;[Red]#,##0"/>
    <numFmt numFmtId="178" formatCode="#,##0_ "/>
  </numFmts>
  <fonts count="1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1"/>
      <name val="나눔고딕"/>
      <family val="3"/>
      <charset val="129"/>
    </font>
    <font>
      <sz val="11"/>
      <color theme="1"/>
      <name val="나눔고딕"/>
      <family val="3"/>
      <charset val="129"/>
    </font>
    <font>
      <b/>
      <sz val="16"/>
      <color theme="1"/>
      <name val="나눔고딕"/>
      <family val="3"/>
      <charset val="129"/>
    </font>
    <font>
      <b/>
      <sz val="10"/>
      <color theme="1"/>
      <name val="나눔고딕"/>
      <family val="3"/>
      <charset val="129"/>
    </font>
    <font>
      <sz val="10"/>
      <color theme="1"/>
      <name val="나눔고딕"/>
      <family val="3"/>
      <charset val="129"/>
    </font>
    <font>
      <b/>
      <sz val="11"/>
      <color theme="1"/>
      <name val="나눔고딕"/>
      <family val="3"/>
      <charset val="129"/>
    </font>
    <font>
      <sz val="12"/>
      <color theme="1"/>
      <name val="나눔고딕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3"/>
      <color indexed="0"/>
      <name val="맑은 고딕"/>
      <family val="3"/>
      <charset val="129"/>
    </font>
    <font>
      <sz val="11"/>
      <name val="나눔고딕"/>
      <family val="3"/>
      <charset val="129"/>
    </font>
    <font>
      <sz val="11"/>
      <color indexed="8"/>
      <name val="나눔고딕"/>
      <family val="3"/>
      <charset val="129"/>
    </font>
    <font>
      <sz val="10"/>
      <color indexed="8"/>
      <name val="나눔고딕"/>
      <family val="3"/>
      <charset val="129"/>
    </font>
    <font>
      <b/>
      <sz val="16"/>
      <color theme="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0" fillId="0" borderId="0"/>
    <xf numFmtId="0" fontId="2" fillId="0" borderId="0">
      <alignment vertical="center"/>
    </xf>
    <xf numFmtId="41" fontId="10" fillId="0" borderId="0" applyFont="0" applyFill="0" applyBorder="0" applyAlignment="0" applyProtection="0"/>
    <xf numFmtId="0" fontId="10" fillId="0" borderId="0"/>
    <xf numFmtId="0" fontId="1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41" fontId="10" fillId="0" borderId="0" applyFon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1" fontId="7" fillId="0" borderId="0" xfId="0" applyNumberFormat="1" applyFont="1">
      <alignment vertical="center"/>
    </xf>
    <xf numFmtId="0" fontId="7" fillId="0" borderId="0" xfId="0" applyFont="1">
      <alignment vertical="center"/>
    </xf>
    <xf numFmtId="41" fontId="4" fillId="0" borderId="0" xfId="0" applyNumberFormat="1" applyFont="1">
      <alignment vertical="center"/>
    </xf>
    <xf numFmtId="176" fontId="7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76" fontId="6" fillId="2" borderId="0" xfId="0" applyNumberFormat="1" applyFont="1" applyFill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76" fontId="6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3" fontId="4" fillId="0" borderId="7" xfId="0" applyNumberFormat="1" applyFont="1" applyBorder="1" applyAlignment="1">
      <alignment horizontal="right" vertical="center"/>
    </xf>
    <xf numFmtId="41" fontId="4" fillId="0" borderId="1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 shrinkToFit="1"/>
    </xf>
    <xf numFmtId="0" fontId="8" fillId="4" borderId="6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horizontal="right" vertical="center" wrapText="1"/>
    </xf>
    <xf numFmtId="3" fontId="8" fillId="2" borderId="7" xfId="1" applyNumberFormat="1" applyFont="1" applyFill="1" applyBorder="1" applyAlignment="1">
      <alignment horizontal="right" vertical="center" wrapText="1"/>
    </xf>
    <xf numFmtId="3" fontId="4" fillId="3" borderId="1" xfId="0" applyNumberFormat="1" applyFont="1" applyFill="1" applyBorder="1" applyAlignment="1">
      <alignment horizontal="right" vertical="center"/>
    </xf>
    <xf numFmtId="3" fontId="8" fillId="2" borderId="1" xfId="0" applyNumberFormat="1" applyFont="1" applyFill="1" applyBorder="1" applyAlignment="1">
      <alignment horizontal="right" vertical="center"/>
    </xf>
    <xf numFmtId="3" fontId="8" fillId="2" borderId="7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right" vertical="center"/>
    </xf>
    <xf numFmtId="177" fontId="13" fillId="0" borderId="1" xfId="2" applyNumberFormat="1" applyFont="1" applyBorder="1" applyAlignment="1">
      <alignment horizontal="right" vertical="center" shrinkToFit="1"/>
    </xf>
    <xf numFmtId="177" fontId="4" fillId="0" borderId="1" xfId="1" applyNumberFormat="1" applyFont="1" applyBorder="1" applyAlignment="1">
      <alignment horizontal="right" vertical="center"/>
    </xf>
    <xf numFmtId="38" fontId="4" fillId="0" borderId="0" xfId="0" applyNumberFormat="1" applyFont="1">
      <alignment vertical="center"/>
    </xf>
    <xf numFmtId="38" fontId="4" fillId="0" borderId="0" xfId="0" applyNumberFormat="1" applyFont="1" applyAlignment="1">
      <alignment horizontal="center" vertical="center"/>
    </xf>
    <xf numFmtId="3" fontId="4" fillId="0" borderId="0" xfId="0" applyNumberFormat="1" applyFont="1">
      <alignment vertical="center"/>
    </xf>
    <xf numFmtId="41" fontId="7" fillId="0" borderId="0" xfId="1" applyFont="1">
      <alignment vertical="center"/>
    </xf>
    <xf numFmtId="3" fontId="7" fillId="0" borderId="0" xfId="0" applyNumberFormat="1" applyFont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41" fontId="4" fillId="0" borderId="0" xfId="1" applyFo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 shrinkToFit="1"/>
    </xf>
    <xf numFmtId="176" fontId="6" fillId="2" borderId="1" xfId="1" applyNumberFormat="1" applyFont="1" applyFill="1" applyBorder="1" applyAlignment="1">
      <alignment horizontal="right" vertical="center" wrapText="1"/>
    </xf>
    <xf numFmtId="176" fontId="6" fillId="2" borderId="19" xfId="1" applyNumberFormat="1" applyFont="1" applyFill="1" applyBorder="1" applyAlignment="1">
      <alignment horizontal="right" vertical="center"/>
    </xf>
    <xf numFmtId="176" fontId="7" fillId="0" borderId="1" xfId="1" applyNumberFormat="1" applyFont="1" applyBorder="1" applyAlignment="1">
      <alignment horizontal="right" vertical="center"/>
    </xf>
    <xf numFmtId="176" fontId="6" fillId="2" borderId="1" xfId="1" applyNumberFormat="1" applyFont="1" applyFill="1" applyBorder="1" applyAlignment="1">
      <alignment horizontal="right" vertical="center"/>
    </xf>
    <xf numFmtId="177" fontId="8" fillId="2" borderId="1" xfId="0" applyNumberFormat="1" applyFont="1" applyFill="1" applyBorder="1" applyAlignment="1">
      <alignment horizontal="right" vertical="center" wrapText="1"/>
    </xf>
    <xf numFmtId="177" fontId="8" fillId="2" borderId="1" xfId="0" applyNumberFormat="1" applyFont="1" applyFill="1" applyBorder="1" applyAlignment="1">
      <alignment horizontal="right" vertical="center"/>
    </xf>
    <xf numFmtId="0" fontId="8" fillId="2" borderId="8" xfId="0" applyFont="1" applyFill="1" applyBorder="1" applyAlignment="1">
      <alignment horizontal="center" vertical="center"/>
    </xf>
    <xf numFmtId="177" fontId="8" fillId="2" borderId="8" xfId="0" applyNumberFormat="1" applyFont="1" applyFill="1" applyBorder="1" applyAlignment="1">
      <alignment horizontal="right" vertical="center"/>
    </xf>
    <xf numFmtId="49" fontId="14" fillId="0" borderId="2" xfId="2" applyNumberFormat="1" applyFont="1" applyBorder="1" applyAlignment="1">
      <alignment horizontal="center" vertical="center" shrinkToFit="1"/>
    </xf>
    <xf numFmtId="3" fontId="8" fillId="2" borderId="8" xfId="1" applyNumberFormat="1" applyFont="1" applyFill="1" applyBorder="1" applyAlignment="1">
      <alignment horizontal="right" vertical="center"/>
    </xf>
    <xf numFmtId="3" fontId="8" fillId="2" borderId="9" xfId="1" applyNumberFormat="1" applyFont="1" applyFill="1" applyBorder="1" applyAlignment="1">
      <alignment horizontal="right" vertical="center"/>
    </xf>
    <xf numFmtId="0" fontId="4" fillId="0" borderId="17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8" fontId="6" fillId="2" borderId="1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right" vertical="center"/>
    </xf>
    <xf numFmtId="38" fontId="7" fillId="0" borderId="1" xfId="0" applyNumberFormat="1" applyFont="1" applyBorder="1" applyAlignment="1">
      <alignment horizontal="center" vertical="center"/>
    </xf>
    <xf numFmtId="38" fontId="7" fillId="0" borderId="1" xfId="1" applyNumberFormat="1" applyFont="1" applyBorder="1" applyAlignment="1">
      <alignment horizontal="center" vertical="center" wrapText="1"/>
    </xf>
    <xf numFmtId="176" fontId="7" fillId="0" borderId="17" xfId="0" applyNumberFormat="1" applyFont="1" applyBorder="1" applyAlignment="1">
      <alignment horizontal="right" vertical="center"/>
    </xf>
    <xf numFmtId="176" fontId="7" fillId="0" borderId="19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shrinkToFit="1"/>
    </xf>
    <xf numFmtId="176" fontId="7" fillId="3" borderId="1" xfId="0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 shrinkToFit="1"/>
    </xf>
    <xf numFmtId="0" fontId="15" fillId="0" borderId="17" xfId="2" applyFont="1" applyBorder="1" applyAlignment="1">
      <alignment horizontal="center" vertical="center" shrinkToFit="1"/>
    </xf>
    <xf numFmtId="0" fontId="15" fillId="0" borderId="19" xfId="2" applyFont="1" applyBorder="1" applyAlignment="1">
      <alignment horizontal="center" vertical="center" shrinkToFit="1"/>
    </xf>
    <xf numFmtId="176" fontId="6" fillId="2" borderId="17" xfId="1" applyNumberFormat="1" applyFont="1" applyFill="1" applyBorder="1" applyAlignment="1">
      <alignment horizontal="right" vertical="center"/>
    </xf>
    <xf numFmtId="176" fontId="6" fillId="2" borderId="18" xfId="1" applyNumberFormat="1" applyFont="1" applyFill="1" applyBorder="1" applyAlignment="1">
      <alignment horizontal="right" vertical="center"/>
    </xf>
    <xf numFmtId="176" fontId="6" fillId="2" borderId="19" xfId="1" applyNumberFormat="1" applyFont="1" applyFill="1" applyBorder="1" applyAlignment="1">
      <alignment horizontal="right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38" fontId="7" fillId="0" borderId="17" xfId="1" applyNumberFormat="1" applyFont="1" applyBorder="1" applyAlignment="1">
      <alignment horizontal="center" vertical="center" wrapText="1"/>
    </xf>
    <xf numFmtId="38" fontId="7" fillId="0" borderId="18" xfId="1" applyNumberFormat="1" applyFont="1" applyBorder="1" applyAlignment="1">
      <alignment horizontal="center" vertical="center" wrapText="1"/>
    </xf>
    <xf numFmtId="38" fontId="7" fillId="0" borderId="19" xfId="1" applyNumberFormat="1" applyFont="1" applyBorder="1" applyAlignment="1">
      <alignment horizontal="center" vertical="center" wrapText="1"/>
    </xf>
    <xf numFmtId="38" fontId="7" fillId="0" borderId="17" xfId="1" applyNumberFormat="1" applyFont="1" applyBorder="1" applyAlignment="1">
      <alignment horizontal="center" vertical="center"/>
    </xf>
    <xf numFmtId="38" fontId="7" fillId="0" borderId="18" xfId="1" applyNumberFormat="1" applyFont="1" applyBorder="1" applyAlignment="1">
      <alignment horizontal="center" vertical="center"/>
    </xf>
    <xf numFmtId="38" fontId="7" fillId="0" borderId="19" xfId="1" applyNumberFormat="1" applyFont="1" applyBorder="1" applyAlignment="1">
      <alignment horizontal="center" vertical="center"/>
    </xf>
    <xf numFmtId="38" fontId="7" fillId="0" borderId="23" xfId="1" applyNumberFormat="1" applyFont="1" applyBorder="1" applyAlignment="1">
      <alignment horizontal="center" vertical="center" wrapText="1"/>
    </xf>
    <xf numFmtId="38" fontId="7" fillId="0" borderId="24" xfId="1" applyNumberFormat="1" applyFont="1" applyBorder="1" applyAlignment="1">
      <alignment horizontal="center" vertical="center" wrapText="1"/>
    </xf>
    <xf numFmtId="38" fontId="7" fillId="0" borderId="25" xfId="1" applyNumberFormat="1" applyFont="1" applyBorder="1" applyAlignment="1">
      <alignment horizontal="center" vertical="center" wrapText="1"/>
    </xf>
    <xf numFmtId="0" fontId="15" fillId="0" borderId="17" xfId="2" applyFont="1" applyBorder="1" applyAlignment="1">
      <alignment horizontal="center" vertical="center" wrapText="1" shrinkToFit="1"/>
    </xf>
    <xf numFmtId="0" fontId="7" fillId="0" borderId="23" xfId="0" applyFont="1" applyBorder="1" applyAlignment="1">
      <alignment horizontal="center" vertical="center" wrapText="1" shrinkToFit="1"/>
    </xf>
    <xf numFmtId="0" fontId="7" fillId="0" borderId="22" xfId="0" applyFont="1" applyBorder="1" applyAlignment="1">
      <alignment horizontal="center" vertical="center" wrapText="1" shrinkToFit="1"/>
    </xf>
    <xf numFmtId="0" fontId="7" fillId="0" borderId="25" xfId="0" applyFont="1" applyBorder="1" applyAlignment="1">
      <alignment horizontal="center" vertical="center" wrapText="1" shrinkToFit="1"/>
    </xf>
    <xf numFmtId="0" fontId="7" fillId="0" borderId="26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176" fontId="7" fillId="0" borderId="17" xfId="1" applyNumberFormat="1" applyFont="1" applyBorder="1" applyAlignment="1">
      <alignment horizontal="right" vertical="center"/>
    </xf>
    <xf numFmtId="176" fontId="7" fillId="0" borderId="19" xfId="1" applyNumberFormat="1" applyFont="1" applyBorder="1" applyAlignment="1">
      <alignment horizontal="right" vertical="center"/>
    </xf>
    <xf numFmtId="0" fontId="7" fillId="0" borderId="17" xfId="0" applyFont="1" applyBorder="1" applyAlignment="1">
      <alignment horizontal="center" vertical="center" wrapText="1" shrinkToFit="1"/>
    </xf>
    <xf numFmtId="0" fontId="7" fillId="0" borderId="18" xfId="0" applyFont="1" applyBorder="1" applyAlignment="1">
      <alignment horizontal="center" vertical="center" wrapText="1" shrinkToFit="1"/>
    </xf>
    <xf numFmtId="0" fontId="7" fillId="0" borderId="19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wrapText="1" shrinkToFit="1"/>
    </xf>
    <xf numFmtId="0" fontId="4" fillId="0" borderId="16" xfId="0" applyFont="1" applyBorder="1" applyAlignment="1">
      <alignment horizontal="center" vertical="center" wrapText="1" shrinkToFit="1"/>
    </xf>
    <xf numFmtId="0" fontId="4" fillId="0" borderId="17" xfId="0" applyFont="1" applyBorder="1" applyAlignment="1">
      <alignment horizontal="center" vertical="center" wrapText="1" shrinkToFit="1"/>
    </xf>
    <xf numFmtId="0" fontId="4" fillId="0" borderId="19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8" fontId="6" fillId="2" borderId="1" xfId="1" applyNumberFormat="1" applyFont="1" applyFill="1" applyBorder="1" applyAlignment="1">
      <alignment horizontal="right" vertical="center" wrapText="1"/>
    </xf>
    <xf numFmtId="178" fontId="7" fillId="0" borderId="1" xfId="1" applyNumberFormat="1" applyFont="1" applyBorder="1" applyAlignment="1">
      <alignment horizontal="right" vertical="center"/>
    </xf>
    <xf numFmtId="178" fontId="6" fillId="2" borderId="19" xfId="1" applyNumberFormat="1" applyFont="1" applyFill="1" applyBorder="1" applyAlignment="1">
      <alignment horizontal="right" vertical="center"/>
    </xf>
    <xf numFmtId="178" fontId="7" fillId="0" borderId="1" xfId="1" applyNumberFormat="1" applyFont="1" applyBorder="1" applyAlignment="1">
      <alignment horizontal="right" vertical="center"/>
    </xf>
    <xf numFmtId="178" fontId="6" fillId="2" borderId="1" xfId="1" applyNumberFormat="1" applyFont="1" applyFill="1" applyBorder="1" applyAlignment="1">
      <alignment horizontal="right" vertical="center"/>
    </xf>
    <xf numFmtId="178" fontId="7" fillId="0" borderId="17" xfId="1" applyNumberFormat="1" applyFont="1" applyBorder="1" applyAlignment="1">
      <alignment horizontal="right" vertical="center"/>
    </xf>
    <xf numFmtId="178" fontId="7" fillId="0" borderId="19" xfId="1" applyNumberFormat="1" applyFont="1" applyBorder="1" applyAlignment="1">
      <alignment horizontal="right" vertical="center"/>
    </xf>
    <xf numFmtId="178" fontId="6" fillId="2" borderId="17" xfId="1" applyNumberFormat="1" applyFont="1" applyFill="1" applyBorder="1" applyAlignment="1">
      <alignment horizontal="right" vertical="center"/>
    </xf>
    <xf numFmtId="178" fontId="6" fillId="2" borderId="18" xfId="1" applyNumberFormat="1" applyFont="1" applyFill="1" applyBorder="1" applyAlignment="1">
      <alignment horizontal="right" vertical="center"/>
    </xf>
    <xf numFmtId="178" fontId="6" fillId="2" borderId="19" xfId="1" applyNumberFormat="1" applyFont="1" applyFill="1" applyBorder="1" applyAlignment="1">
      <alignment horizontal="right" vertical="center"/>
    </xf>
    <xf numFmtId="178" fontId="7" fillId="0" borderId="1" xfId="0" applyNumberFormat="1" applyFont="1" applyBorder="1" applyAlignment="1">
      <alignment horizontal="right" vertical="center"/>
    </xf>
    <xf numFmtId="178" fontId="8" fillId="2" borderId="7" xfId="0" applyNumberFormat="1" applyFont="1" applyFill="1" applyBorder="1" applyAlignment="1">
      <alignment horizontal="right" vertical="center" wrapText="1"/>
    </xf>
    <xf numFmtId="178" fontId="4" fillId="0" borderId="7" xfId="0" applyNumberFormat="1" applyFont="1" applyBorder="1" applyAlignment="1">
      <alignment horizontal="right" vertical="center"/>
    </xf>
    <xf numFmtId="178" fontId="8" fillId="2" borderId="7" xfId="0" applyNumberFormat="1" applyFont="1" applyFill="1" applyBorder="1" applyAlignment="1">
      <alignment horizontal="right" vertical="center"/>
    </xf>
    <xf numFmtId="178" fontId="8" fillId="2" borderId="9" xfId="0" applyNumberFormat="1" applyFont="1" applyFill="1" applyBorder="1" applyAlignment="1">
      <alignment horizontal="right" vertical="center"/>
    </xf>
  </cellXfs>
  <cellStyles count="49">
    <cellStyle name="쉼표 [0]" xfId="1" builtinId="6"/>
    <cellStyle name="쉼표 [0] 2" xfId="4" xr:uid="{00000000-0005-0000-0000-000001000000}"/>
    <cellStyle name="쉼표 [0] 3" xfId="26" xr:uid="{00000000-0005-0000-0000-000002000000}"/>
    <cellStyle name="쉼표 [0] 4" xfId="45" xr:uid="{00000000-0005-0000-0000-000003000000}"/>
    <cellStyle name="쉼표 [0] 5" xfId="48" xr:uid="{00000000-0005-0000-0000-000004000000}"/>
    <cellStyle name="표준" xfId="0" builtinId="0"/>
    <cellStyle name="표준 10" xfId="19" xr:uid="{00000000-0005-0000-0000-000006000000}"/>
    <cellStyle name="표준 10 2" xfId="36" xr:uid="{00000000-0005-0000-0000-000007000000}"/>
    <cellStyle name="표준 11" xfId="46" xr:uid="{00000000-0005-0000-0000-000008000000}"/>
    <cellStyle name="표준 12" xfId="47" xr:uid="{00000000-0005-0000-0000-000009000000}"/>
    <cellStyle name="표준 13" xfId="2" xr:uid="{00000000-0005-0000-0000-00000A000000}"/>
    <cellStyle name="표준 2" xfId="5" xr:uid="{00000000-0005-0000-0000-00000B000000}"/>
    <cellStyle name="표준 2 2" xfId="6" xr:uid="{00000000-0005-0000-0000-00000C000000}"/>
    <cellStyle name="표준 3" xfId="7" xr:uid="{00000000-0005-0000-0000-00000D000000}"/>
    <cellStyle name="표준 3 2" xfId="22" xr:uid="{00000000-0005-0000-0000-00000E000000}"/>
    <cellStyle name="표준 3 2 2" xfId="38" xr:uid="{00000000-0005-0000-0000-00000F000000}"/>
    <cellStyle name="표준 3 3" xfId="32" xr:uid="{00000000-0005-0000-0000-000010000000}"/>
    <cellStyle name="표준 3 4" xfId="15" xr:uid="{00000000-0005-0000-0000-000011000000}"/>
    <cellStyle name="표준 4" xfId="8" xr:uid="{00000000-0005-0000-0000-000012000000}"/>
    <cellStyle name="표준 4 2" xfId="23" xr:uid="{00000000-0005-0000-0000-000013000000}"/>
    <cellStyle name="표준 4 2 2" xfId="39" xr:uid="{00000000-0005-0000-0000-000014000000}"/>
    <cellStyle name="표준 4 3" xfId="33" xr:uid="{00000000-0005-0000-0000-000015000000}"/>
    <cellStyle name="표준 4 4" xfId="16" xr:uid="{00000000-0005-0000-0000-000016000000}"/>
    <cellStyle name="표준 5" xfId="9" xr:uid="{00000000-0005-0000-0000-000017000000}"/>
    <cellStyle name="표준 5 2" xfId="24" xr:uid="{00000000-0005-0000-0000-000018000000}"/>
    <cellStyle name="표준 5 2 2" xfId="40" xr:uid="{00000000-0005-0000-0000-000019000000}"/>
    <cellStyle name="표준 5 3" xfId="34" xr:uid="{00000000-0005-0000-0000-00001A000000}"/>
    <cellStyle name="표준 5 4" xfId="17" xr:uid="{00000000-0005-0000-0000-00001B000000}"/>
    <cellStyle name="표준 6" xfId="10" xr:uid="{00000000-0005-0000-0000-00001C000000}"/>
    <cellStyle name="표준 6 2" xfId="3" xr:uid="{00000000-0005-0000-0000-00001D000000}"/>
    <cellStyle name="표준 6 2 2" xfId="13" xr:uid="{00000000-0005-0000-0000-00001E000000}"/>
    <cellStyle name="표준 6 2 2 2" xfId="37" xr:uid="{00000000-0005-0000-0000-00001F000000}"/>
    <cellStyle name="표준 6 2 2 3" xfId="21" xr:uid="{00000000-0005-0000-0000-000020000000}"/>
    <cellStyle name="표준 6 2 3" xfId="27" xr:uid="{00000000-0005-0000-0000-000021000000}"/>
    <cellStyle name="표준 6 2 3 2" xfId="28" xr:uid="{00000000-0005-0000-0000-000022000000}"/>
    <cellStyle name="표준 6 2 3 2 2" xfId="29" xr:uid="{00000000-0005-0000-0000-000023000000}"/>
    <cellStyle name="표준 6 2 3 2 2 2" xfId="44" xr:uid="{00000000-0005-0000-0000-000024000000}"/>
    <cellStyle name="표준 6 2 3 2 3" xfId="43" xr:uid="{00000000-0005-0000-0000-000025000000}"/>
    <cellStyle name="표준 6 2 3 3" xfId="42" xr:uid="{00000000-0005-0000-0000-000026000000}"/>
    <cellStyle name="표준 6 2 4" xfId="31" xr:uid="{00000000-0005-0000-0000-000027000000}"/>
    <cellStyle name="표준 6 2 5" xfId="30" xr:uid="{00000000-0005-0000-0000-000028000000}"/>
    <cellStyle name="표준 6 2 6" xfId="14" xr:uid="{00000000-0005-0000-0000-000029000000}"/>
    <cellStyle name="표준 6 3" xfId="25" xr:uid="{00000000-0005-0000-0000-00002A000000}"/>
    <cellStyle name="표준 6 3 2" xfId="41" xr:uid="{00000000-0005-0000-0000-00002B000000}"/>
    <cellStyle name="표준 6 4" xfId="35" xr:uid="{00000000-0005-0000-0000-00002C000000}"/>
    <cellStyle name="표준 6 5" xfId="18" xr:uid="{00000000-0005-0000-0000-00002D000000}"/>
    <cellStyle name="표준 7" xfId="20" xr:uid="{00000000-0005-0000-0000-00002E000000}"/>
    <cellStyle name="표준 8" xfId="11" xr:uid="{00000000-0005-0000-0000-00002F000000}"/>
    <cellStyle name="표준 9" xfId="12" xr:uid="{00000000-0005-0000-0000-00003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9"/>
  <sheetViews>
    <sheetView tabSelected="1" zoomScale="90" zoomScaleNormal="90" zoomScaleSheetLayoutView="85" workbookViewId="0">
      <selection activeCell="L52" sqref="L52"/>
    </sheetView>
  </sheetViews>
  <sheetFormatPr defaultColWidth="9" defaultRowHeight="14.25" x14ac:dyDescent="0.3"/>
  <cols>
    <col min="1" max="2" width="6.125" style="1" bestFit="1" customWidth="1"/>
    <col min="3" max="3" width="16.125" style="17" bestFit="1" customWidth="1"/>
    <col min="4" max="4" width="15.375" style="1" customWidth="1"/>
    <col min="5" max="5" width="16.125" style="1" bestFit="1" customWidth="1"/>
    <col min="6" max="6" width="12.625" style="1" bestFit="1" customWidth="1"/>
    <col min="7" max="8" width="6.125" style="1" bestFit="1" customWidth="1"/>
    <col min="9" max="9" width="17.625" style="17" customWidth="1"/>
    <col min="10" max="11" width="16.125" style="1" bestFit="1" customWidth="1"/>
    <col min="12" max="12" width="13.875" style="1" bestFit="1" customWidth="1"/>
    <col min="13" max="13" width="14" style="1" bestFit="1" customWidth="1"/>
    <col min="14" max="14" width="9" style="1"/>
    <col min="15" max="15" width="12.625" style="1" customWidth="1"/>
    <col min="16" max="16384" width="9" style="1"/>
  </cols>
  <sheetData>
    <row r="1" spans="1:15" ht="56.25" customHeight="1" thickTop="1" thickBot="1" x14ac:dyDescent="0.35">
      <c r="A1" s="61" t="s">
        <v>91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3"/>
    </row>
    <row r="2" spans="1:15" ht="21.2" customHeight="1" thickTop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5" ht="30.2" customHeight="1" x14ac:dyDescent="0.3">
      <c r="A3" s="64" t="s">
        <v>67</v>
      </c>
      <c r="B3" s="64"/>
      <c r="C3" s="64"/>
      <c r="D3" s="64"/>
      <c r="E3" s="64"/>
      <c r="F3" s="64"/>
      <c r="G3" s="64" t="s">
        <v>68</v>
      </c>
      <c r="H3" s="64"/>
      <c r="I3" s="64"/>
      <c r="J3" s="64"/>
      <c r="K3" s="64"/>
      <c r="L3" s="64"/>
    </row>
    <row r="4" spans="1:15" ht="30.2" customHeight="1" x14ac:dyDescent="0.3">
      <c r="A4" s="42" t="s">
        <v>69</v>
      </c>
      <c r="B4" s="42" t="s">
        <v>70</v>
      </c>
      <c r="C4" s="42" t="s">
        <v>71</v>
      </c>
      <c r="D4" s="43" t="s">
        <v>61</v>
      </c>
      <c r="E4" s="43" t="s">
        <v>60</v>
      </c>
      <c r="F4" s="43" t="s">
        <v>98</v>
      </c>
      <c r="G4" s="42" t="s">
        <v>69</v>
      </c>
      <c r="H4" s="42" t="s">
        <v>70</v>
      </c>
      <c r="I4" s="42" t="s">
        <v>71</v>
      </c>
      <c r="J4" s="43" t="s">
        <v>61</v>
      </c>
      <c r="K4" s="43" t="s">
        <v>60</v>
      </c>
      <c r="L4" s="43" t="s">
        <v>98</v>
      </c>
    </row>
    <row r="5" spans="1:15" ht="30.2" customHeight="1" x14ac:dyDescent="0.3">
      <c r="A5" s="65" t="s">
        <v>10</v>
      </c>
      <c r="B5" s="65"/>
      <c r="C5" s="65"/>
      <c r="D5" s="49">
        <f>SUM(D51,D53,D56,D58)</f>
        <v>1131350000</v>
      </c>
      <c r="E5" s="49">
        <f>SUM(E51,E53,E56,E58)</f>
        <v>1125839785</v>
      </c>
      <c r="F5" s="139">
        <f>E5-D5</f>
        <v>-5510215</v>
      </c>
      <c r="G5" s="66" t="s">
        <v>10</v>
      </c>
      <c r="H5" s="66"/>
      <c r="I5" s="66"/>
      <c r="J5" s="49">
        <f>J48+J53+J56+J58</f>
        <v>1131350000</v>
      </c>
      <c r="K5" s="49">
        <f>K48+K53+K56+K58</f>
        <v>1088111380</v>
      </c>
      <c r="L5" s="139">
        <f>K5-J5</f>
        <v>-43238620</v>
      </c>
      <c r="M5" s="46"/>
    </row>
    <row r="6" spans="1:15" s="4" customFormat="1" ht="15" customHeight="1" x14ac:dyDescent="0.3">
      <c r="A6" s="83" t="s">
        <v>72</v>
      </c>
      <c r="B6" s="73" t="s">
        <v>72</v>
      </c>
      <c r="C6" s="67" t="s">
        <v>54</v>
      </c>
      <c r="D6" s="68">
        <v>544780000</v>
      </c>
      <c r="E6" s="68">
        <v>544780000</v>
      </c>
      <c r="F6" s="140">
        <f>E6-D6</f>
        <v>0</v>
      </c>
      <c r="G6" s="70" t="s">
        <v>23</v>
      </c>
      <c r="H6" s="70" t="s">
        <v>73</v>
      </c>
      <c r="I6" s="69" t="s">
        <v>8</v>
      </c>
      <c r="J6" s="71">
        <v>573784970</v>
      </c>
      <c r="K6" s="71">
        <v>563021470</v>
      </c>
      <c r="L6" s="140">
        <f>K6-J6</f>
        <v>-10763500</v>
      </c>
      <c r="M6" s="3"/>
      <c r="O6" s="38"/>
    </row>
    <row r="7" spans="1:15" s="4" customFormat="1" ht="15" customHeight="1" x14ac:dyDescent="0.3">
      <c r="A7" s="84"/>
      <c r="B7" s="73"/>
      <c r="C7" s="67"/>
      <c r="D7" s="68"/>
      <c r="E7" s="68"/>
      <c r="F7" s="140"/>
      <c r="G7" s="70"/>
      <c r="H7" s="70"/>
      <c r="I7" s="69"/>
      <c r="J7" s="72"/>
      <c r="K7" s="72"/>
      <c r="L7" s="140"/>
      <c r="M7" s="3"/>
      <c r="O7" s="38"/>
    </row>
    <row r="8" spans="1:15" s="4" customFormat="1" ht="15" customHeight="1" x14ac:dyDescent="0.3">
      <c r="A8" s="84"/>
      <c r="B8" s="73"/>
      <c r="C8" s="67"/>
      <c r="D8" s="68"/>
      <c r="E8" s="68"/>
      <c r="F8" s="140"/>
      <c r="G8" s="70"/>
      <c r="H8" s="70"/>
      <c r="I8" s="69" t="s">
        <v>9</v>
      </c>
      <c r="J8" s="68">
        <v>172407000</v>
      </c>
      <c r="K8" s="68">
        <v>157655340</v>
      </c>
      <c r="L8" s="140">
        <f t="shared" ref="L8" si="0">K8-J8</f>
        <v>-14751660</v>
      </c>
      <c r="M8" s="3"/>
      <c r="O8" s="38"/>
    </row>
    <row r="9" spans="1:15" s="4" customFormat="1" ht="15" customHeight="1" x14ac:dyDescent="0.3">
      <c r="A9" s="84"/>
      <c r="B9" s="73"/>
      <c r="C9" s="67" t="s">
        <v>55</v>
      </c>
      <c r="D9" s="68">
        <v>54846000</v>
      </c>
      <c r="E9" s="68">
        <v>54846000</v>
      </c>
      <c r="F9" s="140">
        <f t="shared" ref="F9" si="1">E9-D9</f>
        <v>0</v>
      </c>
      <c r="G9" s="70"/>
      <c r="H9" s="70"/>
      <c r="I9" s="69"/>
      <c r="J9" s="68"/>
      <c r="K9" s="68"/>
      <c r="L9" s="140"/>
      <c r="M9" s="3"/>
      <c r="O9" s="38"/>
    </row>
    <row r="10" spans="1:15" s="4" customFormat="1" ht="15" customHeight="1" x14ac:dyDescent="0.3">
      <c r="A10" s="84"/>
      <c r="B10" s="73"/>
      <c r="C10" s="67"/>
      <c r="D10" s="68"/>
      <c r="E10" s="68"/>
      <c r="F10" s="140"/>
      <c r="G10" s="70"/>
      <c r="H10" s="70"/>
      <c r="I10" s="69" t="s">
        <v>34</v>
      </c>
      <c r="J10" s="68">
        <v>58773000</v>
      </c>
      <c r="K10" s="68">
        <v>55360040</v>
      </c>
      <c r="L10" s="140">
        <f t="shared" ref="L10" si="2">K10-J10</f>
        <v>-3412960</v>
      </c>
      <c r="M10" s="3"/>
      <c r="O10" s="38"/>
    </row>
    <row r="11" spans="1:15" s="4" customFormat="1" ht="15" customHeight="1" x14ac:dyDescent="0.3">
      <c r="A11" s="84"/>
      <c r="B11" s="73"/>
      <c r="C11" s="67"/>
      <c r="D11" s="68"/>
      <c r="E11" s="68"/>
      <c r="F11" s="140"/>
      <c r="G11" s="70"/>
      <c r="H11" s="70"/>
      <c r="I11" s="69"/>
      <c r="J11" s="68"/>
      <c r="K11" s="68"/>
      <c r="L11" s="140"/>
      <c r="M11" s="3"/>
      <c r="O11" s="38"/>
    </row>
    <row r="12" spans="1:15" s="4" customFormat="1" ht="15" customHeight="1" x14ac:dyDescent="0.3">
      <c r="A12" s="84"/>
      <c r="B12" s="73"/>
      <c r="C12" s="67" t="s">
        <v>25</v>
      </c>
      <c r="D12" s="68">
        <v>217344000</v>
      </c>
      <c r="E12" s="68">
        <v>217344000</v>
      </c>
      <c r="F12" s="140">
        <f t="shared" ref="F12" si="3">E12-D12</f>
        <v>0</v>
      </c>
      <c r="G12" s="70"/>
      <c r="H12" s="70"/>
      <c r="I12" s="69" t="s">
        <v>74</v>
      </c>
      <c r="J12" s="68">
        <v>70442030</v>
      </c>
      <c r="K12" s="68">
        <v>62102030</v>
      </c>
      <c r="L12" s="140">
        <f t="shared" ref="L12" si="4">K12-J12</f>
        <v>-8340000</v>
      </c>
      <c r="M12" s="3"/>
      <c r="O12" s="38"/>
    </row>
    <row r="13" spans="1:15" s="4" customFormat="1" ht="15" customHeight="1" x14ac:dyDescent="0.3">
      <c r="A13" s="84"/>
      <c r="B13" s="73"/>
      <c r="C13" s="67"/>
      <c r="D13" s="68"/>
      <c r="E13" s="68"/>
      <c r="F13" s="140"/>
      <c r="G13" s="70"/>
      <c r="H13" s="70"/>
      <c r="I13" s="69"/>
      <c r="J13" s="68"/>
      <c r="K13" s="68"/>
      <c r="L13" s="140"/>
      <c r="M13" s="3"/>
      <c r="O13" s="38"/>
    </row>
    <row r="14" spans="1:15" s="4" customFormat="1" ht="15" customHeight="1" x14ac:dyDescent="0.3">
      <c r="A14" s="84"/>
      <c r="B14" s="73"/>
      <c r="C14" s="67"/>
      <c r="D14" s="68"/>
      <c r="E14" s="68"/>
      <c r="F14" s="140"/>
      <c r="G14" s="70"/>
      <c r="H14" s="70" t="s">
        <v>36</v>
      </c>
      <c r="I14" s="69" t="s">
        <v>11</v>
      </c>
      <c r="J14" s="68">
        <v>740000</v>
      </c>
      <c r="K14" s="68">
        <v>740000</v>
      </c>
      <c r="L14" s="140">
        <f t="shared" ref="L14" si="5">K14-J14</f>
        <v>0</v>
      </c>
      <c r="M14" s="3"/>
      <c r="O14" s="38"/>
    </row>
    <row r="15" spans="1:15" s="4" customFormat="1" ht="15" customHeight="1" x14ac:dyDescent="0.3">
      <c r="A15" s="84"/>
      <c r="B15" s="73"/>
      <c r="C15" s="73" t="s">
        <v>75</v>
      </c>
      <c r="D15" s="68">
        <v>35850000</v>
      </c>
      <c r="E15" s="68">
        <v>35850000</v>
      </c>
      <c r="F15" s="140">
        <f t="shared" ref="F15" si="6">E15-D15</f>
        <v>0</v>
      </c>
      <c r="G15" s="70"/>
      <c r="H15" s="70"/>
      <c r="I15" s="69"/>
      <c r="J15" s="68"/>
      <c r="K15" s="68"/>
      <c r="L15" s="140"/>
      <c r="M15" s="3"/>
      <c r="O15" s="38"/>
    </row>
    <row r="16" spans="1:15" s="4" customFormat="1" ht="15" customHeight="1" x14ac:dyDescent="0.3">
      <c r="A16" s="84"/>
      <c r="B16" s="73"/>
      <c r="C16" s="73"/>
      <c r="D16" s="68"/>
      <c r="E16" s="68"/>
      <c r="F16" s="140"/>
      <c r="G16" s="70"/>
      <c r="H16" s="70"/>
      <c r="I16" s="69" t="s">
        <v>12</v>
      </c>
      <c r="J16" s="68">
        <v>5260000</v>
      </c>
      <c r="K16" s="68">
        <v>5260000</v>
      </c>
      <c r="L16" s="140">
        <f t="shared" ref="L16" si="7">K16-J16</f>
        <v>0</v>
      </c>
      <c r="M16" s="3"/>
      <c r="O16" s="38"/>
    </row>
    <row r="17" spans="1:15" s="4" customFormat="1" ht="15" customHeight="1" x14ac:dyDescent="0.3">
      <c r="A17" s="84"/>
      <c r="B17" s="73"/>
      <c r="C17" s="73"/>
      <c r="D17" s="68"/>
      <c r="E17" s="68"/>
      <c r="F17" s="140"/>
      <c r="G17" s="70"/>
      <c r="H17" s="70"/>
      <c r="I17" s="69"/>
      <c r="J17" s="68"/>
      <c r="K17" s="68"/>
      <c r="L17" s="140"/>
      <c r="M17" s="3"/>
      <c r="O17" s="38"/>
    </row>
    <row r="18" spans="1:15" s="4" customFormat="1" ht="15" customHeight="1" x14ac:dyDescent="0.3">
      <c r="A18" s="84"/>
      <c r="B18" s="73"/>
      <c r="C18" s="73" t="s">
        <v>48</v>
      </c>
      <c r="D18" s="68">
        <v>31788000</v>
      </c>
      <c r="E18" s="68">
        <v>31788000</v>
      </c>
      <c r="F18" s="140">
        <f t="shared" ref="F18" si="8">E18-D18</f>
        <v>0</v>
      </c>
      <c r="G18" s="70"/>
      <c r="H18" s="70" t="s">
        <v>37</v>
      </c>
      <c r="I18" s="69" t="s">
        <v>13</v>
      </c>
      <c r="J18" s="68">
        <v>26820370</v>
      </c>
      <c r="K18" s="68">
        <v>26649600</v>
      </c>
      <c r="L18" s="140">
        <f t="shared" ref="L18" si="9">K18-J18</f>
        <v>-170770</v>
      </c>
      <c r="M18" s="3"/>
      <c r="O18" s="38"/>
    </row>
    <row r="19" spans="1:15" s="4" customFormat="1" ht="15" customHeight="1" x14ac:dyDescent="0.3">
      <c r="A19" s="84"/>
      <c r="B19" s="73"/>
      <c r="C19" s="73"/>
      <c r="D19" s="68"/>
      <c r="E19" s="68"/>
      <c r="F19" s="140"/>
      <c r="G19" s="70"/>
      <c r="H19" s="70"/>
      <c r="I19" s="69"/>
      <c r="J19" s="68"/>
      <c r="K19" s="68"/>
      <c r="L19" s="140"/>
      <c r="M19" s="3"/>
      <c r="O19" s="3"/>
    </row>
    <row r="20" spans="1:15" s="4" customFormat="1" ht="15" customHeight="1" x14ac:dyDescent="0.3">
      <c r="A20" s="84"/>
      <c r="B20" s="73"/>
      <c r="C20" s="73"/>
      <c r="D20" s="68"/>
      <c r="E20" s="68"/>
      <c r="F20" s="140"/>
      <c r="G20" s="70"/>
      <c r="H20" s="70"/>
      <c r="I20" s="69" t="s">
        <v>14</v>
      </c>
      <c r="J20" s="68">
        <v>22355550</v>
      </c>
      <c r="K20" s="68">
        <v>22355550</v>
      </c>
      <c r="L20" s="140">
        <f t="shared" ref="L20" si="10">K20-J20</f>
        <v>0</v>
      </c>
      <c r="M20" s="3"/>
    </row>
    <row r="21" spans="1:15" s="4" customFormat="1" ht="15" customHeight="1" x14ac:dyDescent="0.3">
      <c r="A21" s="84"/>
      <c r="B21" s="73"/>
      <c r="C21" s="67" t="s">
        <v>49</v>
      </c>
      <c r="D21" s="68">
        <v>76246000</v>
      </c>
      <c r="E21" s="68">
        <v>76246000</v>
      </c>
      <c r="F21" s="140">
        <f t="shared" ref="F21" si="11">E21-D21</f>
        <v>0</v>
      </c>
      <c r="G21" s="70"/>
      <c r="H21" s="70"/>
      <c r="I21" s="69"/>
      <c r="J21" s="68"/>
      <c r="K21" s="68"/>
      <c r="L21" s="140"/>
      <c r="M21" s="3"/>
    </row>
    <row r="22" spans="1:15" s="4" customFormat="1" ht="15" customHeight="1" x14ac:dyDescent="0.3">
      <c r="A22" s="84"/>
      <c r="B22" s="73"/>
      <c r="C22" s="67"/>
      <c r="D22" s="68"/>
      <c r="E22" s="68"/>
      <c r="F22" s="140"/>
      <c r="G22" s="70"/>
      <c r="H22" s="70"/>
      <c r="I22" s="69" t="s">
        <v>15</v>
      </c>
      <c r="J22" s="68">
        <v>9648080</v>
      </c>
      <c r="K22" s="68">
        <v>9648080</v>
      </c>
      <c r="L22" s="140">
        <f t="shared" ref="L22" si="12">K22-J22</f>
        <v>0</v>
      </c>
      <c r="M22" s="3"/>
    </row>
    <row r="23" spans="1:15" s="4" customFormat="1" ht="15" customHeight="1" x14ac:dyDescent="0.3">
      <c r="A23" s="84"/>
      <c r="B23" s="73"/>
      <c r="C23" s="67"/>
      <c r="D23" s="68"/>
      <c r="E23" s="68"/>
      <c r="F23" s="140"/>
      <c r="G23" s="70"/>
      <c r="H23" s="70"/>
      <c r="I23" s="69"/>
      <c r="J23" s="68"/>
      <c r="K23" s="68"/>
      <c r="L23" s="140"/>
      <c r="M23" s="3"/>
    </row>
    <row r="24" spans="1:15" s="4" customFormat="1" ht="15" customHeight="1" x14ac:dyDescent="0.3">
      <c r="A24" s="84"/>
      <c r="B24" s="73"/>
      <c r="C24" s="73" t="s">
        <v>58</v>
      </c>
      <c r="D24" s="68">
        <v>24500000</v>
      </c>
      <c r="E24" s="68">
        <v>24500000</v>
      </c>
      <c r="F24" s="140">
        <f t="shared" ref="F24" si="13">E24-D24</f>
        <v>0</v>
      </c>
      <c r="G24" s="70"/>
      <c r="H24" s="70"/>
      <c r="I24" s="69" t="s">
        <v>16</v>
      </c>
      <c r="J24" s="68">
        <v>1789610</v>
      </c>
      <c r="K24" s="68">
        <v>1789610</v>
      </c>
      <c r="L24" s="140">
        <f t="shared" ref="L24" si="14">K24-J24</f>
        <v>0</v>
      </c>
      <c r="M24" s="3"/>
    </row>
    <row r="25" spans="1:15" s="4" customFormat="1" ht="15" customHeight="1" x14ac:dyDescent="0.3">
      <c r="A25" s="84"/>
      <c r="B25" s="73"/>
      <c r="C25" s="67"/>
      <c r="D25" s="68"/>
      <c r="E25" s="68"/>
      <c r="F25" s="140"/>
      <c r="G25" s="70"/>
      <c r="H25" s="70"/>
      <c r="I25" s="69"/>
      <c r="J25" s="68"/>
      <c r="K25" s="68"/>
      <c r="L25" s="140"/>
      <c r="M25" s="3"/>
    </row>
    <row r="26" spans="1:15" s="4" customFormat="1" ht="15" customHeight="1" x14ac:dyDescent="0.3">
      <c r="A26" s="84"/>
      <c r="B26" s="73"/>
      <c r="C26" s="67"/>
      <c r="D26" s="68"/>
      <c r="E26" s="68"/>
      <c r="F26" s="140"/>
      <c r="G26" s="70"/>
      <c r="H26" s="70"/>
      <c r="I26" s="69" t="s">
        <v>17</v>
      </c>
      <c r="J26" s="68">
        <v>3650790</v>
      </c>
      <c r="K26" s="68">
        <v>3650790</v>
      </c>
      <c r="L26" s="140">
        <f t="shared" ref="L26" si="15">K26-J26</f>
        <v>0</v>
      </c>
      <c r="M26" s="3"/>
    </row>
    <row r="27" spans="1:15" s="4" customFormat="1" ht="15" customHeight="1" x14ac:dyDescent="0.3">
      <c r="A27" s="84"/>
      <c r="B27" s="73"/>
      <c r="C27" s="67" t="s">
        <v>41</v>
      </c>
      <c r="D27" s="68">
        <v>16670000</v>
      </c>
      <c r="E27" s="68">
        <v>16670000</v>
      </c>
      <c r="F27" s="140">
        <f t="shared" ref="F27" si="16">E27-D27</f>
        <v>0</v>
      </c>
      <c r="G27" s="70"/>
      <c r="H27" s="70"/>
      <c r="I27" s="69"/>
      <c r="J27" s="68"/>
      <c r="K27" s="68"/>
      <c r="L27" s="140"/>
      <c r="M27" s="3"/>
    </row>
    <row r="28" spans="1:15" s="4" customFormat="1" ht="15" customHeight="1" x14ac:dyDescent="0.3">
      <c r="A28" s="84"/>
      <c r="B28" s="73"/>
      <c r="C28" s="67"/>
      <c r="D28" s="68"/>
      <c r="E28" s="68"/>
      <c r="F28" s="140"/>
      <c r="G28" s="70"/>
      <c r="H28" s="70"/>
      <c r="I28" s="69" t="s">
        <v>18</v>
      </c>
      <c r="J28" s="68">
        <v>20129600</v>
      </c>
      <c r="K28" s="68">
        <v>19906700</v>
      </c>
      <c r="L28" s="140">
        <f t="shared" ref="L28" si="17">K28-J28</f>
        <v>-222900</v>
      </c>
      <c r="M28" s="3"/>
    </row>
    <row r="29" spans="1:15" s="4" customFormat="1" ht="15" customHeight="1" x14ac:dyDescent="0.3">
      <c r="A29" s="84"/>
      <c r="B29" s="73"/>
      <c r="C29" s="67"/>
      <c r="D29" s="68"/>
      <c r="E29" s="68"/>
      <c r="F29" s="140"/>
      <c r="G29" s="70"/>
      <c r="H29" s="70"/>
      <c r="I29" s="69"/>
      <c r="J29" s="68"/>
      <c r="K29" s="68"/>
      <c r="L29" s="140"/>
      <c r="M29" s="3"/>
    </row>
    <row r="30" spans="1:15" s="4" customFormat="1" ht="15" customHeight="1" x14ac:dyDescent="0.3">
      <c r="A30" s="84"/>
      <c r="B30" s="73"/>
      <c r="C30" s="67" t="s">
        <v>82</v>
      </c>
      <c r="D30" s="68">
        <v>18500000</v>
      </c>
      <c r="E30" s="68">
        <v>18500000</v>
      </c>
      <c r="F30" s="140">
        <f t="shared" ref="F30" si="18">E30-D30</f>
        <v>0</v>
      </c>
      <c r="G30" s="86" t="s">
        <v>38</v>
      </c>
      <c r="H30" s="89" t="s">
        <v>39</v>
      </c>
      <c r="I30" s="69" t="s">
        <v>56</v>
      </c>
      <c r="J30" s="68">
        <v>6420000</v>
      </c>
      <c r="K30" s="68">
        <v>6420000</v>
      </c>
      <c r="L30" s="140">
        <f t="shared" ref="L30" si="19">K30-J30</f>
        <v>0</v>
      </c>
      <c r="M30" s="3"/>
    </row>
    <row r="31" spans="1:15" s="4" customFormat="1" ht="15" customHeight="1" x14ac:dyDescent="0.3">
      <c r="A31" s="84"/>
      <c r="B31" s="73"/>
      <c r="C31" s="67"/>
      <c r="D31" s="68"/>
      <c r="E31" s="68"/>
      <c r="F31" s="140"/>
      <c r="G31" s="87"/>
      <c r="H31" s="90"/>
      <c r="I31" s="69"/>
      <c r="J31" s="68"/>
      <c r="K31" s="68"/>
      <c r="L31" s="140"/>
      <c r="M31" s="3"/>
    </row>
    <row r="32" spans="1:15" s="4" customFormat="1" ht="15" customHeight="1" x14ac:dyDescent="0.3">
      <c r="A32" s="84"/>
      <c r="B32" s="73"/>
      <c r="C32" s="67"/>
      <c r="D32" s="68"/>
      <c r="E32" s="68"/>
      <c r="F32" s="140"/>
      <c r="G32" s="87"/>
      <c r="H32" s="90"/>
      <c r="I32" s="67" t="s">
        <v>57</v>
      </c>
      <c r="J32" s="68">
        <v>2000000</v>
      </c>
      <c r="K32" s="68">
        <v>2000000</v>
      </c>
      <c r="L32" s="140">
        <f t="shared" ref="L32" si="20">K32-J32</f>
        <v>0</v>
      </c>
      <c r="M32" s="3"/>
    </row>
    <row r="33" spans="1:13" s="4" customFormat="1" ht="15" customHeight="1" x14ac:dyDescent="0.3">
      <c r="A33" s="84"/>
      <c r="B33" s="73"/>
      <c r="C33" s="73" t="s">
        <v>76</v>
      </c>
      <c r="D33" s="68">
        <v>13000000</v>
      </c>
      <c r="E33" s="68">
        <v>13000000</v>
      </c>
      <c r="F33" s="140">
        <f t="shared" ref="F33" si="21">E33-D33</f>
        <v>0</v>
      </c>
      <c r="G33" s="88"/>
      <c r="H33" s="91"/>
      <c r="I33" s="67"/>
      <c r="J33" s="68"/>
      <c r="K33" s="68"/>
      <c r="L33" s="140"/>
      <c r="M33" s="3"/>
    </row>
    <row r="34" spans="1:13" s="4" customFormat="1" ht="15" customHeight="1" x14ac:dyDescent="0.3">
      <c r="A34" s="84"/>
      <c r="B34" s="73"/>
      <c r="C34" s="67"/>
      <c r="D34" s="68"/>
      <c r="E34" s="68"/>
      <c r="F34" s="140"/>
      <c r="G34" s="92" t="s">
        <v>40</v>
      </c>
      <c r="H34" s="70" t="s">
        <v>40</v>
      </c>
      <c r="I34" s="74" t="s">
        <v>54</v>
      </c>
      <c r="J34" s="68">
        <v>70000000</v>
      </c>
      <c r="K34" s="68">
        <v>70000000</v>
      </c>
      <c r="L34" s="140">
        <f t="shared" ref="L34" si="22">K34-J34</f>
        <v>0</v>
      </c>
      <c r="M34" s="3"/>
    </row>
    <row r="35" spans="1:13" s="4" customFormat="1" ht="15" customHeight="1" x14ac:dyDescent="0.3">
      <c r="A35" s="84"/>
      <c r="B35" s="73"/>
      <c r="C35" s="67"/>
      <c r="D35" s="68"/>
      <c r="E35" s="68"/>
      <c r="F35" s="140"/>
      <c r="G35" s="93"/>
      <c r="H35" s="70"/>
      <c r="I35" s="74"/>
      <c r="J35" s="68"/>
      <c r="K35" s="68"/>
      <c r="L35" s="140"/>
      <c r="M35" s="3"/>
    </row>
    <row r="36" spans="1:13" s="4" customFormat="1" ht="15" customHeight="1" x14ac:dyDescent="0.3">
      <c r="A36" s="84"/>
      <c r="B36" s="73"/>
      <c r="C36" s="76" t="s">
        <v>77</v>
      </c>
      <c r="D36" s="68">
        <v>24600000</v>
      </c>
      <c r="E36" s="68">
        <v>24600000</v>
      </c>
      <c r="F36" s="140">
        <f t="shared" ref="F36" si="23">E36-D36</f>
        <v>0</v>
      </c>
      <c r="G36" s="93"/>
      <c r="H36" s="70"/>
      <c r="I36" s="77" t="s">
        <v>95</v>
      </c>
      <c r="J36" s="68">
        <v>8000000</v>
      </c>
      <c r="K36" s="68">
        <v>8000000</v>
      </c>
      <c r="L36" s="140">
        <f t="shared" ref="L36" si="24">K36-J36</f>
        <v>0</v>
      </c>
      <c r="M36" s="3"/>
    </row>
    <row r="37" spans="1:13" s="4" customFormat="1" ht="15" customHeight="1" x14ac:dyDescent="0.3">
      <c r="A37" s="84"/>
      <c r="B37" s="73"/>
      <c r="C37" s="76"/>
      <c r="D37" s="68"/>
      <c r="E37" s="68"/>
      <c r="F37" s="140"/>
      <c r="G37" s="93"/>
      <c r="H37" s="70"/>
      <c r="I37" s="74"/>
      <c r="J37" s="68"/>
      <c r="K37" s="68"/>
      <c r="L37" s="140"/>
      <c r="M37" s="3"/>
    </row>
    <row r="38" spans="1:13" s="4" customFormat="1" ht="15" customHeight="1" x14ac:dyDescent="0.3">
      <c r="A38" s="84"/>
      <c r="B38" s="73"/>
      <c r="C38" s="76"/>
      <c r="D38" s="68"/>
      <c r="E38" s="68"/>
      <c r="F38" s="140"/>
      <c r="G38" s="93"/>
      <c r="H38" s="70"/>
      <c r="I38" s="74" t="s">
        <v>25</v>
      </c>
      <c r="J38" s="75">
        <v>3000000</v>
      </c>
      <c r="K38" s="75">
        <v>3000000</v>
      </c>
      <c r="L38" s="140">
        <f t="shared" ref="L38" si="25">K38-J38</f>
        <v>0</v>
      </c>
      <c r="M38" s="3"/>
    </row>
    <row r="39" spans="1:13" s="4" customFormat="1" ht="15" customHeight="1" x14ac:dyDescent="0.3">
      <c r="A39" s="84"/>
      <c r="B39" s="73"/>
      <c r="C39" s="73" t="s">
        <v>53</v>
      </c>
      <c r="D39" s="68">
        <v>13000000</v>
      </c>
      <c r="E39" s="68">
        <v>13000000</v>
      </c>
      <c r="F39" s="140">
        <f t="shared" ref="F39" si="26">E39-D39</f>
        <v>0</v>
      </c>
      <c r="G39" s="93"/>
      <c r="H39" s="70"/>
      <c r="I39" s="74"/>
      <c r="J39" s="75"/>
      <c r="K39" s="75"/>
      <c r="L39" s="140"/>
      <c r="M39" s="3"/>
    </row>
    <row r="40" spans="1:13" s="4" customFormat="1" ht="15" customHeight="1" x14ac:dyDescent="0.3">
      <c r="A40" s="84"/>
      <c r="B40" s="73"/>
      <c r="C40" s="67"/>
      <c r="D40" s="68"/>
      <c r="E40" s="68"/>
      <c r="F40" s="140"/>
      <c r="G40" s="93"/>
      <c r="H40" s="70"/>
      <c r="I40" s="78" t="s">
        <v>41</v>
      </c>
      <c r="J40" s="68">
        <v>16670000</v>
      </c>
      <c r="K40" s="68">
        <v>16670000</v>
      </c>
      <c r="L40" s="140">
        <f t="shared" ref="L40" si="27">K40-J40</f>
        <v>0</v>
      </c>
      <c r="M40" s="3"/>
    </row>
    <row r="41" spans="1:13" s="4" customFormat="1" ht="15" customHeight="1" x14ac:dyDescent="0.3">
      <c r="A41" s="84"/>
      <c r="B41" s="73"/>
      <c r="C41" s="67"/>
      <c r="D41" s="68"/>
      <c r="E41" s="68"/>
      <c r="F41" s="140"/>
      <c r="G41" s="93"/>
      <c r="H41" s="70"/>
      <c r="I41" s="79"/>
      <c r="J41" s="68"/>
      <c r="K41" s="68"/>
      <c r="L41" s="140"/>
      <c r="M41" s="3"/>
    </row>
    <row r="42" spans="1:13" s="4" customFormat="1" ht="15" customHeight="1" x14ac:dyDescent="0.3">
      <c r="A42" s="84"/>
      <c r="B42" s="73"/>
      <c r="C42" s="67" t="s">
        <v>87</v>
      </c>
      <c r="D42" s="68">
        <v>9920000</v>
      </c>
      <c r="E42" s="68">
        <v>9920000</v>
      </c>
      <c r="F42" s="140">
        <f t="shared" ref="F42" si="28">E42-D42</f>
        <v>0</v>
      </c>
      <c r="G42" s="93"/>
      <c r="H42" s="70"/>
      <c r="I42" s="77" t="s">
        <v>94</v>
      </c>
      <c r="J42" s="68">
        <v>17280000</v>
      </c>
      <c r="K42" s="68">
        <v>17280000</v>
      </c>
      <c r="L42" s="140">
        <f t="shared" ref="L42" si="29">K42-J42</f>
        <v>0</v>
      </c>
      <c r="M42" s="3"/>
    </row>
    <row r="43" spans="1:13" s="4" customFormat="1" ht="15" customHeight="1" x14ac:dyDescent="0.3">
      <c r="A43" s="84"/>
      <c r="B43" s="73"/>
      <c r="C43" s="67"/>
      <c r="D43" s="68"/>
      <c r="E43" s="68"/>
      <c r="F43" s="140"/>
      <c r="G43" s="93"/>
      <c r="H43" s="70"/>
      <c r="I43" s="74"/>
      <c r="J43" s="68"/>
      <c r="K43" s="68"/>
      <c r="L43" s="140"/>
      <c r="M43" s="3"/>
    </row>
    <row r="44" spans="1:13" s="4" customFormat="1" ht="15" customHeight="1" x14ac:dyDescent="0.3">
      <c r="A44" s="84"/>
      <c r="B44" s="73"/>
      <c r="C44" s="67"/>
      <c r="D44" s="68"/>
      <c r="E44" s="68"/>
      <c r="F44" s="140"/>
      <c r="G44" s="93"/>
      <c r="H44" s="70"/>
      <c r="I44" s="95" t="s">
        <v>76</v>
      </c>
      <c r="J44" s="68">
        <v>12393000</v>
      </c>
      <c r="K44" s="68">
        <v>12393000</v>
      </c>
      <c r="L44" s="140">
        <f t="shared" ref="L44" si="30">K44-J44</f>
        <v>0</v>
      </c>
      <c r="M44" s="3"/>
    </row>
    <row r="45" spans="1:13" s="4" customFormat="1" ht="15" customHeight="1" x14ac:dyDescent="0.3">
      <c r="A45" s="84"/>
      <c r="B45" s="73"/>
      <c r="C45" s="73" t="s">
        <v>78</v>
      </c>
      <c r="D45" s="68">
        <v>20520000</v>
      </c>
      <c r="E45" s="68">
        <v>20520000</v>
      </c>
      <c r="F45" s="140">
        <f t="shared" ref="F45" si="31">E45-D45</f>
        <v>0</v>
      </c>
      <c r="G45" s="93"/>
      <c r="H45" s="70"/>
      <c r="I45" s="79"/>
      <c r="J45" s="68"/>
      <c r="K45" s="68"/>
      <c r="L45" s="140"/>
      <c r="M45" s="3"/>
    </row>
    <row r="46" spans="1:13" s="4" customFormat="1" ht="15" customHeight="1" x14ac:dyDescent="0.3">
      <c r="A46" s="84"/>
      <c r="B46" s="73"/>
      <c r="C46" s="67"/>
      <c r="D46" s="68"/>
      <c r="E46" s="68"/>
      <c r="F46" s="140"/>
      <c r="G46" s="93"/>
      <c r="H46" s="70"/>
      <c r="I46" s="95" t="s">
        <v>79</v>
      </c>
      <c r="J46" s="68">
        <v>8000000</v>
      </c>
      <c r="K46" s="68">
        <v>8000000</v>
      </c>
      <c r="L46" s="140">
        <f t="shared" ref="L46" si="32">K46-J46</f>
        <v>0</v>
      </c>
      <c r="M46" s="3"/>
    </row>
    <row r="47" spans="1:13" s="4" customFormat="1" ht="15" customHeight="1" x14ac:dyDescent="0.3">
      <c r="A47" s="84"/>
      <c r="B47" s="73"/>
      <c r="C47" s="67"/>
      <c r="D47" s="68"/>
      <c r="E47" s="68"/>
      <c r="F47" s="140"/>
      <c r="G47" s="93"/>
      <c r="H47" s="70"/>
      <c r="I47" s="79"/>
      <c r="J47" s="68"/>
      <c r="K47" s="68"/>
      <c r="L47" s="140"/>
      <c r="M47" s="3"/>
    </row>
    <row r="48" spans="1:13" s="4" customFormat="1" ht="15" customHeight="1" x14ac:dyDescent="0.3">
      <c r="A48" s="84"/>
      <c r="B48" s="73"/>
      <c r="C48" s="73" t="s">
        <v>79</v>
      </c>
      <c r="D48" s="68">
        <v>8000000</v>
      </c>
      <c r="E48" s="68">
        <v>8000000</v>
      </c>
      <c r="F48" s="140">
        <f t="shared" ref="F48" si="33">E48-D48</f>
        <v>0</v>
      </c>
      <c r="G48" s="93"/>
      <c r="H48" s="70"/>
      <c r="I48" s="101" t="s">
        <v>21</v>
      </c>
      <c r="J48" s="80">
        <f>SUM(J6:J47)</f>
        <v>1109564000</v>
      </c>
      <c r="K48" s="80">
        <f>SUM(K6:K47)</f>
        <v>1071902210</v>
      </c>
      <c r="L48" s="146">
        <f>SUM(L6:L47)</f>
        <v>-37661790</v>
      </c>
      <c r="M48" s="3"/>
    </row>
    <row r="49" spans="1:13" s="4" customFormat="1" ht="15" customHeight="1" x14ac:dyDescent="0.3">
      <c r="A49" s="84"/>
      <c r="B49" s="73"/>
      <c r="C49" s="67"/>
      <c r="D49" s="68"/>
      <c r="E49" s="68"/>
      <c r="F49" s="140"/>
      <c r="G49" s="93"/>
      <c r="H49" s="70"/>
      <c r="I49" s="102"/>
      <c r="J49" s="81"/>
      <c r="K49" s="81"/>
      <c r="L49" s="147"/>
      <c r="M49" s="3"/>
    </row>
    <row r="50" spans="1:13" s="4" customFormat="1" ht="15" customHeight="1" x14ac:dyDescent="0.3">
      <c r="A50" s="84"/>
      <c r="B50" s="73"/>
      <c r="C50" s="67"/>
      <c r="D50" s="68"/>
      <c r="E50" s="68"/>
      <c r="F50" s="140"/>
      <c r="G50" s="93"/>
      <c r="H50" s="70"/>
      <c r="I50" s="102"/>
      <c r="J50" s="81"/>
      <c r="K50" s="81"/>
      <c r="L50" s="147"/>
      <c r="M50" s="3"/>
    </row>
    <row r="51" spans="1:13" s="4" customFormat="1" ht="33.950000000000003" customHeight="1" x14ac:dyDescent="0.3">
      <c r="A51" s="85"/>
      <c r="B51" s="73"/>
      <c r="C51" s="45" t="s">
        <v>21</v>
      </c>
      <c r="D51" s="50">
        <f>SUM(D6:D50)</f>
        <v>1109564000</v>
      </c>
      <c r="E51" s="50">
        <f>SUM(E6:E50)</f>
        <v>1109564000</v>
      </c>
      <c r="F51" s="141">
        <f>E51-D51</f>
        <v>0</v>
      </c>
      <c r="G51" s="94"/>
      <c r="H51" s="70"/>
      <c r="I51" s="103"/>
      <c r="J51" s="82"/>
      <c r="K51" s="82"/>
      <c r="L51" s="148"/>
      <c r="M51" s="3"/>
    </row>
    <row r="52" spans="1:13" s="4" customFormat="1" ht="32.450000000000003" customHeight="1" x14ac:dyDescent="0.3">
      <c r="A52" s="96" t="s">
        <v>44</v>
      </c>
      <c r="B52" s="97"/>
      <c r="C52" s="40" t="s">
        <v>44</v>
      </c>
      <c r="D52" s="51">
        <v>6750000</v>
      </c>
      <c r="E52" s="51">
        <v>6750000</v>
      </c>
      <c r="F52" s="142">
        <f>E52-D52</f>
        <v>0</v>
      </c>
      <c r="G52" s="96" t="s">
        <v>44</v>
      </c>
      <c r="H52" s="97"/>
      <c r="I52" s="40" t="s">
        <v>44</v>
      </c>
      <c r="J52" s="51">
        <v>6750000</v>
      </c>
      <c r="K52" s="51">
        <v>6709170</v>
      </c>
      <c r="L52" s="149">
        <f>K52-J52</f>
        <v>-40830</v>
      </c>
      <c r="M52" s="3"/>
    </row>
    <row r="53" spans="1:13" s="4" customFormat="1" ht="32.450000000000003" customHeight="1" x14ac:dyDescent="0.3">
      <c r="A53" s="98"/>
      <c r="B53" s="99"/>
      <c r="C53" s="44" t="s">
        <v>21</v>
      </c>
      <c r="D53" s="52">
        <f>SUM(D52)</f>
        <v>6750000</v>
      </c>
      <c r="E53" s="52">
        <f>SUM(E52)</f>
        <v>6750000</v>
      </c>
      <c r="F53" s="143">
        <f>E53-D53</f>
        <v>0</v>
      </c>
      <c r="G53" s="98"/>
      <c r="H53" s="99"/>
      <c r="I53" s="44" t="s">
        <v>21</v>
      </c>
      <c r="J53" s="52">
        <f>SUM(J51:J52)</f>
        <v>6750000</v>
      </c>
      <c r="K53" s="52">
        <f>SUM(K51:K52)</f>
        <v>6709170</v>
      </c>
      <c r="L53" s="143">
        <f>K53-J53</f>
        <v>-40830</v>
      </c>
    </row>
    <row r="54" spans="1:13" s="4" customFormat="1" ht="32.450000000000003" customHeight="1" x14ac:dyDescent="0.3">
      <c r="A54" s="100" t="s">
        <v>45</v>
      </c>
      <c r="B54" s="100"/>
      <c r="C54" s="104" t="s">
        <v>52</v>
      </c>
      <c r="D54" s="106">
        <v>15000000</v>
      </c>
      <c r="E54" s="106">
        <v>9500000</v>
      </c>
      <c r="F54" s="144">
        <f>E54-D54</f>
        <v>-5500000</v>
      </c>
      <c r="G54" s="108" t="s">
        <v>45</v>
      </c>
      <c r="H54" s="48" t="s">
        <v>39</v>
      </c>
      <c r="I54" s="40" t="s">
        <v>56</v>
      </c>
      <c r="J54" s="51">
        <v>1800000</v>
      </c>
      <c r="K54" s="51">
        <v>1800000</v>
      </c>
      <c r="L54" s="142">
        <f>K54-J54</f>
        <v>0</v>
      </c>
    </row>
    <row r="55" spans="1:13" s="4" customFormat="1" ht="32.450000000000003" customHeight="1" x14ac:dyDescent="0.3">
      <c r="A55" s="100"/>
      <c r="B55" s="100"/>
      <c r="C55" s="105"/>
      <c r="D55" s="107"/>
      <c r="E55" s="107"/>
      <c r="F55" s="145"/>
      <c r="G55" s="109"/>
      <c r="H55" s="108" t="s">
        <v>40</v>
      </c>
      <c r="I55" s="40" t="s">
        <v>64</v>
      </c>
      <c r="J55" s="51">
        <v>13200000</v>
      </c>
      <c r="K55" s="51">
        <v>7700000</v>
      </c>
      <c r="L55" s="142">
        <f>K55-J55</f>
        <v>-5500000</v>
      </c>
    </row>
    <row r="56" spans="1:13" s="4" customFormat="1" ht="32.450000000000003" customHeight="1" x14ac:dyDescent="0.3">
      <c r="A56" s="100"/>
      <c r="B56" s="100"/>
      <c r="C56" s="44" t="s">
        <v>21</v>
      </c>
      <c r="D56" s="52">
        <f>D54</f>
        <v>15000000</v>
      </c>
      <c r="E56" s="52">
        <f>E54</f>
        <v>9500000</v>
      </c>
      <c r="F56" s="143">
        <f>E56-D56</f>
        <v>-5500000</v>
      </c>
      <c r="G56" s="110"/>
      <c r="H56" s="110"/>
      <c r="I56" s="44" t="s">
        <v>21</v>
      </c>
      <c r="J56" s="52">
        <f>SUM(J54:J55)</f>
        <v>15000000</v>
      </c>
      <c r="K56" s="52">
        <f>SUM(K54:K55)</f>
        <v>9500000</v>
      </c>
      <c r="L56" s="143">
        <f>K56-J56</f>
        <v>-5500000</v>
      </c>
    </row>
    <row r="57" spans="1:13" s="4" customFormat="1" ht="32.450000000000003" customHeight="1" x14ac:dyDescent="0.3">
      <c r="A57" s="67" t="s">
        <v>80</v>
      </c>
      <c r="B57" s="67"/>
      <c r="C57" s="18" t="s">
        <v>47</v>
      </c>
      <c r="D57" s="51">
        <v>36000</v>
      </c>
      <c r="E57" s="51">
        <v>25785</v>
      </c>
      <c r="F57" s="142">
        <f>E57-D57</f>
        <v>-10215</v>
      </c>
      <c r="G57" s="67" t="s">
        <v>80</v>
      </c>
      <c r="H57" s="67"/>
      <c r="I57" s="18" t="s">
        <v>47</v>
      </c>
      <c r="J57" s="51">
        <v>36000</v>
      </c>
      <c r="K57" s="51">
        <v>0</v>
      </c>
      <c r="L57" s="149">
        <f>K57-J57</f>
        <v>-36000</v>
      </c>
    </row>
    <row r="58" spans="1:13" s="4" customFormat="1" ht="32.450000000000003" customHeight="1" x14ac:dyDescent="0.3">
      <c r="A58" s="67"/>
      <c r="B58" s="67"/>
      <c r="C58" s="44" t="s">
        <v>21</v>
      </c>
      <c r="D58" s="52">
        <f>SUM(D57:D57)</f>
        <v>36000</v>
      </c>
      <c r="E58" s="52">
        <f>SUM(E57:E57)</f>
        <v>25785</v>
      </c>
      <c r="F58" s="143">
        <f>E58-D58</f>
        <v>-10215</v>
      </c>
      <c r="G58" s="67"/>
      <c r="H58" s="67"/>
      <c r="I58" s="44" t="s">
        <v>21</v>
      </c>
      <c r="J58" s="52">
        <f>SUM(J57:J57)</f>
        <v>36000</v>
      </c>
      <c r="K58" s="52">
        <f>SUM(K57:K57)</f>
        <v>0</v>
      </c>
      <c r="L58" s="143">
        <f>K58-J58</f>
        <v>-36000</v>
      </c>
    </row>
    <row r="59" spans="1:13" x14ac:dyDescent="0.3">
      <c r="D59" s="35"/>
      <c r="E59" s="35"/>
      <c r="F59" s="35"/>
      <c r="G59" s="35"/>
      <c r="H59" s="35"/>
      <c r="I59" s="36"/>
      <c r="J59" s="35"/>
      <c r="K59" s="35"/>
      <c r="L59" s="35"/>
      <c r="M59" s="5"/>
    </row>
  </sheetData>
  <mergeCells count="174">
    <mergeCell ref="A52:B53"/>
    <mergeCell ref="G52:H53"/>
    <mergeCell ref="A54:B56"/>
    <mergeCell ref="A57:B58"/>
    <mergeCell ref="G57:H58"/>
    <mergeCell ref="E48:E50"/>
    <mergeCell ref="F48:F50"/>
    <mergeCell ref="I48:I51"/>
    <mergeCell ref="C54:C55"/>
    <mergeCell ref="D54:D55"/>
    <mergeCell ref="E54:E55"/>
    <mergeCell ref="F54:F55"/>
    <mergeCell ref="G54:G56"/>
    <mergeCell ref="H55:H56"/>
    <mergeCell ref="J48:J51"/>
    <mergeCell ref="K48:K51"/>
    <mergeCell ref="L48:L51"/>
    <mergeCell ref="A6:A51"/>
    <mergeCell ref="B6:B51"/>
    <mergeCell ref="G30:G33"/>
    <mergeCell ref="H30:H33"/>
    <mergeCell ref="G34:G51"/>
    <mergeCell ref="H34:H51"/>
    <mergeCell ref="C45:C47"/>
    <mergeCell ref="D45:D47"/>
    <mergeCell ref="K46:K47"/>
    <mergeCell ref="L46:L47"/>
    <mergeCell ref="E45:E47"/>
    <mergeCell ref="F45:F47"/>
    <mergeCell ref="C48:C50"/>
    <mergeCell ref="D48:D50"/>
    <mergeCell ref="I44:I45"/>
    <mergeCell ref="J44:J45"/>
    <mergeCell ref="K44:K45"/>
    <mergeCell ref="L44:L45"/>
    <mergeCell ref="I46:I47"/>
    <mergeCell ref="J46:J47"/>
    <mergeCell ref="K40:K41"/>
    <mergeCell ref="L40:L41"/>
    <mergeCell ref="C42:C44"/>
    <mergeCell ref="D42:D44"/>
    <mergeCell ref="E42:E44"/>
    <mergeCell ref="F42:F44"/>
    <mergeCell ref="I42:I43"/>
    <mergeCell ref="J42:J43"/>
    <mergeCell ref="K42:K43"/>
    <mergeCell ref="L42:L43"/>
    <mergeCell ref="C39:C41"/>
    <mergeCell ref="D39:D41"/>
    <mergeCell ref="E39:E41"/>
    <mergeCell ref="F39:F41"/>
    <mergeCell ref="I40:I41"/>
    <mergeCell ref="J40:J41"/>
    <mergeCell ref="K36:K37"/>
    <mergeCell ref="L36:L37"/>
    <mergeCell ref="I38:I39"/>
    <mergeCell ref="J38:J39"/>
    <mergeCell ref="K38:K39"/>
    <mergeCell ref="L38:L39"/>
    <mergeCell ref="K34:K35"/>
    <mergeCell ref="L34:L35"/>
    <mergeCell ref="C36:C38"/>
    <mergeCell ref="D36:D38"/>
    <mergeCell ref="E36:E38"/>
    <mergeCell ref="F36:F38"/>
    <mergeCell ref="I36:I37"/>
    <mergeCell ref="J36:J37"/>
    <mergeCell ref="C33:C35"/>
    <mergeCell ref="D33:D35"/>
    <mergeCell ref="E33:E35"/>
    <mergeCell ref="F33:F35"/>
    <mergeCell ref="I34:I35"/>
    <mergeCell ref="J34:J35"/>
    <mergeCell ref="K30:K31"/>
    <mergeCell ref="L30:L31"/>
    <mergeCell ref="I32:I33"/>
    <mergeCell ref="J32:J33"/>
    <mergeCell ref="K32:K33"/>
    <mergeCell ref="L32:L33"/>
    <mergeCell ref="K28:K29"/>
    <mergeCell ref="L28:L29"/>
    <mergeCell ref="C30:C32"/>
    <mergeCell ref="D30:D32"/>
    <mergeCell ref="E30:E32"/>
    <mergeCell ref="F30:F32"/>
    <mergeCell ref="I30:I31"/>
    <mergeCell ref="J30:J31"/>
    <mergeCell ref="C27:C29"/>
    <mergeCell ref="D27:D29"/>
    <mergeCell ref="E27:E29"/>
    <mergeCell ref="F27:F29"/>
    <mergeCell ref="I28:I29"/>
    <mergeCell ref="J28:J29"/>
    <mergeCell ref="L24:L25"/>
    <mergeCell ref="I26:I27"/>
    <mergeCell ref="J26:J27"/>
    <mergeCell ref="K26:K27"/>
    <mergeCell ref="L26:L27"/>
    <mergeCell ref="I22:I23"/>
    <mergeCell ref="J22:J23"/>
    <mergeCell ref="K22:K23"/>
    <mergeCell ref="L22:L23"/>
    <mergeCell ref="C24:C26"/>
    <mergeCell ref="D24:D26"/>
    <mergeCell ref="E24:E26"/>
    <mergeCell ref="F24:F26"/>
    <mergeCell ref="I24:I25"/>
    <mergeCell ref="J24:J25"/>
    <mergeCell ref="J18:J19"/>
    <mergeCell ref="K18:K19"/>
    <mergeCell ref="L18:L19"/>
    <mergeCell ref="I20:I21"/>
    <mergeCell ref="J20:J21"/>
    <mergeCell ref="K20:K21"/>
    <mergeCell ref="L20:L21"/>
    <mergeCell ref="C18:C20"/>
    <mergeCell ref="D18:D20"/>
    <mergeCell ref="E18:E20"/>
    <mergeCell ref="F18:F20"/>
    <mergeCell ref="H18:H29"/>
    <mergeCell ref="I18:I19"/>
    <mergeCell ref="C21:C23"/>
    <mergeCell ref="D21:D23"/>
    <mergeCell ref="E21:E23"/>
    <mergeCell ref="F21:F23"/>
    <mergeCell ref="K24:K25"/>
    <mergeCell ref="J10:J11"/>
    <mergeCell ref="K10:K11"/>
    <mergeCell ref="I14:I15"/>
    <mergeCell ref="J14:J15"/>
    <mergeCell ref="L10:L11"/>
    <mergeCell ref="C12:C14"/>
    <mergeCell ref="D12:D14"/>
    <mergeCell ref="E12:E14"/>
    <mergeCell ref="F12:F14"/>
    <mergeCell ref="I12:I13"/>
    <mergeCell ref="J12:J13"/>
    <mergeCell ref="K12:K13"/>
    <mergeCell ref="L12:L13"/>
    <mergeCell ref="H14:H17"/>
    <mergeCell ref="K14:K15"/>
    <mergeCell ref="L14:L15"/>
    <mergeCell ref="C15:C17"/>
    <mergeCell ref="D15:D17"/>
    <mergeCell ref="E15:E17"/>
    <mergeCell ref="F15:F17"/>
    <mergeCell ref="I16:I17"/>
    <mergeCell ref="J16:J17"/>
    <mergeCell ref="K16:K17"/>
    <mergeCell ref="L16:L17"/>
    <mergeCell ref="A1:L1"/>
    <mergeCell ref="A3:F3"/>
    <mergeCell ref="G3:L3"/>
    <mergeCell ref="A5:C5"/>
    <mergeCell ref="G5:I5"/>
    <mergeCell ref="C6:C8"/>
    <mergeCell ref="D6:D8"/>
    <mergeCell ref="E6:E8"/>
    <mergeCell ref="L6:L7"/>
    <mergeCell ref="I8:I9"/>
    <mergeCell ref="J8:J9"/>
    <mergeCell ref="K8:K9"/>
    <mergeCell ref="L8:L9"/>
    <mergeCell ref="C9:C11"/>
    <mergeCell ref="D9:D11"/>
    <mergeCell ref="E9:E11"/>
    <mergeCell ref="F9:F11"/>
    <mergeCell ref="I10:I11"/>
    <mergeCell ref="F6:F8"/>
    <mergeCell ref="G6:G29"/>
    <mergeCell ref="H6:H13"/>
    <mergeCell ref="I6:I7"/>
    <mergeCell ref="J6:J7"/>
    <mergeCell ref="K6:K7"/>
  </mergeCells>
  <phoneticPr fontId="1" type="noConversion"/>
  <pageMargins left="0.7" right="0.7" top="0.75" bottom="0.75" header="0.3" footer="0.3"/>
  <pageSetup paperSize="9" scale="5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1"/>
  <sheetViews>
    <sheetView view="pageBreakPreview" topLeftCell="A10" zoomScaleNormal="85" zoomScaleSheetLayoutView="100" workbookViewId="0">
      <selection activeCell="F28" sqref="F28"/>
    </sheetView>
  </sheetViews>
  <sheetFormatPr defaultColWidth="9" defaultRowHeight="14.25" x14ac:dyDescent="0.3"/>
  <cols>
    <col min="1" max="2" width="7.875" style="1" customWidth="1"/>
    <col min="3" max="3" width="26.75" style="1" customWidth="1"/>
    <col min="4" max="6" width="16" style="1" customWidth="1"/>
    <col min="7" max="16384" width="9" style="1"/>
  </cols>
  <sheetData>
    <row r="1" spans="1:6" ht="56.25" customHeight="1" thickTop="1" thickBot="1" x14ac:dyDescent="0.35">
      <c r="A1" s="61" t="s">
        <v>81</v>
      </c>
      <c r="B1" s="62"/>
      <c r="C1" s="62"/>
      <c r="D1" s="62"/>
      <c r="E1" s="62"/>
      <c r="F1" s="63"/>
    </row>
    <row r="2" spans="1:6" ht="21.2" customHeight="1" thickTop="1" thickBot="1" x14ac:dyDescent="0.35">
      <c r="A2" s="12"/>
      <c r="B2" s="12"/>
      <c r="C2" s="12"/>
      <c r="D2" s="12"/>
      <c r="E2" s="12"/>
      <c r="F2" s="13" t="s">
        <v>26</v>
      </c>
    </row>
    <row r="3" spans="1:6" ht="20.100000000000001" customHeight="1" x14ac:dyDescent="0.3">
      <c r="A3" s="115" t="s">
        <v>0</v>
      </c>
      <c r="B3" s="116"/>
      <c r="C3" s="116"/>
      <c r="D3" s="116"/>
      <c r="E3" s="116"/>
      <c r="F3" s="117"/>
    </row>
    <row r="4" spans="1:6" ht="30.2" customHeight="1" x14ac:dyDescent="0.3">
      <c r="A4" s="21" t="s">
        <v>1</v>
      </c>
      <c r="B4" s="22" t="s">
        <v>2</v>
      </c>
      <c r="C4" s="22" t="s">
        <v>3</v>
      </c>
      <c r="D4" s="23" t="s">
        <v>61</v>
      </c>
      <c r="E4" s="23" t="s">
        <v>60</v>
      </c>
      <c r="F4" s="24" t="s">
        <v>98</v>
      </c>
    </row>
    <row r="5" spans="1:6" ht="24" customHeight="1" x14ac:dyDescent="0.3">
      <c r="A5" s="118" t="s">
        <v>10</v>
      </c>
      <c r="B5" s="119"/>
      <c r="C5" s="119"/>
      <c r="D5" s="53">
        <f>SUM(D21+D23+D25+D27)</f>
        <v>1131350000</v>
      </c>
      <c r="E5" s="53">
        <f>SUM(E21+E23+E25+E27)</f>
        <v>1125839785</v>
      </c>
      <c r="F5" s="150">
        <f>E5-D5</f>
        <v>-5510215</v>
      </c>
    </row>
    <row r="6" spans="1:6" s="4" customFormat="1" ht="24" customHeight="1" x14ac:dyDescent="0.3">
      <c r="A6" s="120" t="s">
        <v>24</v>
      </c>
      <c r="B6" s="121" t="s">
        <v>24</v>
      </c>
      <c r="C6" s="19" t="s">
        <v>54</v>
      </c>
      <c r="D6" s="32">
        <v>544780000</v>
      </c>
      <c r="E6" s="32">
        <v>544780000</v>
      </c>
      <c r="F6" s="151">
        <f>E6-D6</f>
        <v>0</v>
      </c>
    </row>
    <row r="7" spans="1:6" s="4" customFormat="1" ht="24" customHeight="1" x14ac:dyDescent="0.3">
      <c r="A7" s="120"/>
      <c r="B7" s="121"/>
      <c r="C7" s="20" t="s">
        <v>55</v>
      </c>
      <c r="D7" s="33">
        <v>54846000</v>
      </c>
      <c r="E7" s="33">
        <v>54846000</v>
      </c>
      <c r="F7" s="151">
        <f t="shared" ref="F7:F20" si="0">E7-D7</f>
        <v>0</v>
      </c>
    </row>
    <row r="8" spans="1:6" s="4" customFormat="1" ht="24" customHeight="1" x14ac:dyDescent="0.3">
      <c r="A8" s="120"/>
      <c r="B8" s="121"/>
      <c r="C8" s="20" t="s">
        <v>27</v>
      </c>
      <c r="D8" s="33">
        <v>217344000</v>
      </c>
      <c r="E8" s="33">
        <v>217344000</v>
      </c>
      <c r="F8" s="151">
        <f t="shared" si="0"/>
        <v>0</v>
      </c>
    </row>
    <row r="9" spans="1:6" s="4" customFormat="1" ht="24" customHeight="1" x14ac:dyDescent="0.3">
      <c r="A9" s="120"/>
      <c r="B9" s="121"/>
      <c r="C9" s="20" t="s">
        <v>28</v>
      </c>
      <c r="D9" s="33">
        <v>35850000</v>
      </c>
      <c r="E9" s="33">
        <v>35850000</v>
      </c>
      <c r="F9" s="151">
        <f t="shared" si="0"/>
        <v>0</v>
      </c>
    </row>
    <row r="10" spans="1:6" s="4" customFormat="1" ht="24" customHeight="1" x14ac:dyDescent="0.3">
      <c r="A10" s="120"/>
      <c r="B10" s="121"/>
      <c r="C10" s="20" t="s">
        <v>29</v>
      </c>
      <c r="D10" s="33">
        <v>31788000</v>
      </c>
      <c r="E10" s="33">
        <v>31788000</v>
      </c>
      <c r="F10" s="151">
        <f t="shared" si="0"/>
        <v>0</v>
      </c>
    </row>
    <row r="11" spans="1:6" s="4" customFormat="1" ht="24" customHeight="1" x14ac:dyDescent="0.3">
      <c r="A11" s="120"/>
      <c r="B11" s="121"/>
      <c r="C11" s="20" t="s">
        <v>30</v>
      </c>
      <c r="D11" s="33">
        <v>76246000</v>
      </c>
      <c r="E11" s="33">
        <v>76246000</v>
      </c>
      <c r="F11" s="151">
        <f t="shared" si="0"/>
        <v>0</v>
      </c>
    </row>
    <row r="12" spans="1:6" s="4" customFormat="1" ht="24" customHeight="1" x14ac:dyDescent="0.3">
      <c r="A12" s="120"/>
      <c r="B12" s="121"/>
      <c r="C12" s="20" t="s">
        <v>51</v>
      </c>
      <c r="D12" s="33">
        <v>24500000</v>
      </c>
      <c r="E12" s="33">
        <v>24500000</v>
      </c>
      <c r="F12" s="151">
        <f t="shared" si="0"/>
        <v>0</v>
      </c>
    </row>
    <row r="13" spans="1:6" s="4" customFormat="1" ht="24" customHeight="1" x14ac:dyDescent="0.3">
      <c r="A13" s="120"/>
      <c r="B13" s="121"/>
      <c r="C13" s="20" t="s">
        <v>31</v>
      </c>
      <c r="D13" s="33">
        <v>16670000</v>
      </c>
      <c r="E13" s="33">
        <v>16670000</v>
      </c>
      <c r="F13" s="151">
        <f t="shared" si="0"/>
        <v>0</v>
      </c>
    </row>
    <row r="14" spans="1:6" s="4" customFormat="1" ht="24" customHeight="1" x14ac:dyDescent="0.3">
      <c r="A14" s="120"/>
      <c r="B14" s="121"/>
      <c r="C14" s="20" t="s">
        <v>83</v>
      </c>
      <c r="D14" s="33">
        <v>18500000</v>
      </c>
      <c r="E14" s="33">
        <v>18500000</v>
      </c>
      <c r="F14" s="151">
        <f t="shared" si="0"/>
        <v>0</v>
      </c>
    </row>
    <row r="15" spans="1:6" s="4" customFormat="1" ht="24" customHeight="1" x14ac:dyDescent="0.3">
      <c r="A15" s="120"/>
      <c r="B15" s="121"/>
      <c r="C15" s="20" t="s">
        <v>84</v>
      </c>
      <c r="D15" s="33">
        <v>13000000</v>
      </c>
      <c r="E15" s="33">
        <v>13000000</v>
      </c>
      <c r="F15" s="151">
        <f t="shared" si="0"/>
        <v>0</v>
      </c>
    </row>
    <row r="16" spans="1:6" s="4" customFormat="1" ht="24" customHeight="1" x14ac:dyDescent="0.3">
      <c r="A16" s="120"/>
      <c r="B16" s="121"/>
      <c r="C16" s="57" t="s">
        <v>86</v>
      </c>
      <c r="D16" s="33">
        <v>24600000</v>
      </c>
      <c r="E16" s="33">
        <v>24600000</v>
      </c>
      <c r="F16" s="151">
        <f t="shared" si="0"/>
        <v>0</v>
      </c>
    </row>
    <row r="17" spans="1:6" s="4" customFormat="1" ht="24" customHeight="1" x14ac:dyDescent="0.3">
      <c r="A17" s="120"/>
      <c r="B17" s="121"/>
      <c r="C17" s="20" t="s">
        <v>85</v>
      </c>
      <c r="D17" s="33">
        <v>13000000</v>
      </c>
      <c r="E17" s="33">
        <v>13000000</v>
      </c>
      <c r="F17" s="151">
        <f t="shared" si="0"/>
        <v>0</v>
      </c>
    </row>
    <row r="18" spans="1:6" s="4" customFormat="1" ht="24" customHeight="1" x14ac:dyDescent="0.3">
      <c r="A18" s="120"/>
      <c r="B18" s="121"/>
      <c r="C18" s="20" t="s">
        <v>96</v>
      </c>
      <c r="D18" s="33">
        <v>9920000</v>
      </c>
      <c r="E18" s="33">
        <v>9920000</v>
      </c>
      <c r="F18" s="151">
        <f t="shared" si="0"/>
        <v>0</v>
      </c>
    </row>
    <row r="19" spans="1:6" s="4" customFormat="1" ht="24" customHeight="1" x14ac:dyDescent="0.3">
      <c r="A19" s="120"/>
      <c r="B19" s="121"/>
      <c r="C19" s="20" t="s">
        <v>88</v>
      </c>
      <c r="D19" s="33">
        <v>20520000</v>
      </c>
      <c r="E19" s="33">
        <v>20520000</v>
      </c>
      <c r="F19" s="151">
        <f t="shared" si="0"/>
        <v>0</v>
      </c>
    </row>
    <row r="20" spans="1:6" s="4" customFormat="1" ht="24" customHeight="1" x14ac:dyDescent="0.3">
      <c r="A20" s="120"/>
      <c r="B20" s="121"/>
      <c r="C20" s="20" t="s">
        <v>89</v>
      </c>
      <c r="D20" s="33">
        <v>8000000</v>
      </c>
      <c r="E20" s="33">
        <v>8000000</v>
      </c>
      <c r="F20" s="151">
        <f t="shared" si="0"/>
        <v>0</v>
      </c>
    </row>
    <row r="21" spans="1:6" s="4" customFormat="1" ht="24" customHeight="1" x14ac:dyDescent="0.3">
      <c r="A21" s="120"/>
      <c r="B21" s="121"/>
      <c r="C21" s="47" t="s">
        <v>21</v>
      </c>
      <c r="D21" s="54">
        <f>SUM(D6:D20)</f>
        <v>1109564000</v>
      </c>
      <c r="E21" s="54">
        <f>SUM(E6:E20)</f>
        <v>1109564000</v>
      </c>
      <c r="F21" s="152">
        <f>SUM(F5:F20)</f>
        <v>-5510215</v>
      </c>
    </row>
    <row r="22" spans="1:6" s="4" customFormat="1" ht="24" customHeight="1" x14ac:dyDescent="0.3">
      <c r="A22" s="124" t="s">
        <v>7</v>
      </c>
      <c r="B22" s="126" t="s">
        <v>7</v>
      </c>
      <c r="C22" s="19" t="s">
        <v>33</v>
      </c>
      <c r="D22" s="34">
        <v>6750000</v>
      </c>
      <c r="E22" s="34">
        <v>6750000</v>
      </c>
      <c r="F22" s="151">
        <f>E22-D22</f>
        <v>0</v>
      </c>
    </row>
    <row r="23" spans="1:6" s="4" customFormat="1" ht="24" customHeight="1" x14ac:dyDescent="0.3">
      <c r="A23" s="125"/>
      <c r="B23" s="127"/>
      <c r="C23" s="47" t="s">
        <v>21</v>
      </c>
      <c r="D23" s="54">
        <f>SUM(D22:D22)</f>
        <v>6750000</v>
      </c>
      <c r="E23" s="54">
        <f>SUM(E22:E22)</f>
        <v>6750000</v>
      </c>
      <c r="F23" s="152">
        <f>SUM(F22)</f>
        <v>0</v>
      </c>
    </row>
    <row r="24" spans="1:6" s="4" customFormat="1" ht="24.4" customHeight="1" x14ac:dyDescent="0.3">
      <c r="A24" s="122" t="s">
        <v>5</v>
      </c>
      <c r="B24" s="123" t="s">
        <v>5</v>
      </c>
      <c r="C24" s="19" t="s">
        <v>5</v>
      </c>
      <c r="D24" s="32">
        <v>15000000</v>
      </c>
      <c r="E24" s="32">
        <v>9500000</v>
      </c>
      <c r="F24" s="151">
        <f>E24-D24</f>
        <v>-5500000</v>
      </c>
    </row>
    <row r="25" spans="1:6" s="4" customFormat="1" ht="24" customHeight="1" x14ac:dyDescent="0.3">
      <c r="A25" s="122"/>
      <c r="B25" s="123"/>
      <c r="C25" s="47" t="s">
        <v>21</v>
      </c>
      <c r="D25" s="54">
        <f>SUM(D24:D24)</f>
        <v>15000000</v>
      </c>
      <c r="E25" s="54">
        <f>SUM(E24:E24)</f>
        <v>9500000</v>
      </c>
      <c r="F25" s="152">
        <f>SUM(F24)</f>
        <v>-5500000</v>
      </c>
    </row>
    <row r="26" spans="1:6" s="4" customFormat="1" ht="24" customHeight="1" x14ac:dyDescent="0.3">
      <c r="A26" s="111" t="s">
        <v>6</v>
      </c>
      <c r="B26" s="113" t="s">
        <v>6</v>
      </c>
      <c r="C26" s="16" t="s">
        <v>47</v>
      </c>
      <c r="D26" s="34">
        <v>36000</v>
      </c>
      <c r="E26" s="34">
        <v>25785</v>
      </c>
      <c r="F26" s="151">
        <f>E26-D26</f>
        <v>-10215</v>
      </c>
    </row>
    <row r="27" spans="1:6" s="4" customFormat="1" ht="24" customHeight="1" thickBot="1" x14ac:dyDescent="0.35">
      <c r="A27" s="112"/>
      <c r="B27" s="114"/>
      <c r="C27" s="55" t="s">
        <v>21</v>
      </c>
      <c r="D27" s="56">
        <f>SUM(D26:D26)</f>
        <v>36000</v>
      </c>
      <c r="E27" s="56">
        <f>SUM(E26:E26)</f>
        <v>25785</v>
      </c>
      <c r="F27" s="153">
        <f>SUM(F26)</f>
        <v>-10215</v>
      </c>
    </row>
    <row r="28" spans="1:6" ht="25.5" customHeight="1" x14ac:dyDescent="0.3"/>
    <row r="31" spans="1:6" x14ac:dyDescent="0.3">
      <c r="E31" s="5"/>
    </row>
  </sheetData>
  <mergeCells count="11">
    <mergeCell ref="A26:A27"/>
    <mergeCell ref="B26:B27"/>
    <mergeCell ref="A1:F1"/>
    <mergeCell ref="A3:F3"/>
    <mergeCell ref="A5:C5"/>
    <mergeCell ref="A6:A21"/>
    <mergeCell ref="B6:B21"/>
    <mergeCell ref="A24:A25"/>
    <mergeCell ref="B24:B25"/>
    <mergeCell ref="A22:A23"/>
    <mergeCell ref="B22:B23"/>
  </mergeCells>
  <phoneticPr fontId="1" type="noConversion"/>
  <printOptions horizontalCentered="1"/>
  <pageMargins left="0.19685039370078741" right="0.19685039370078741" top="0.78740157480314965" bottom="0.19685039370078741" header="0.19685039370078741" footer="0.1968503937007874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"/>
  <sheetViews>
    <sheetView view="pageBreakPreview" topLeftCell="A22" zoomScaleNormal="85" zoomScaleSheetLayoutView="100" workbookViewId="0">
      <selection activeCell="F28" sqref="F28"/>
    </sheetView>
  </sheetViews>
  <sheetFormatPr defaultColWidth="9" defaultRowHeight="14.25" x14ac:dyDescent="0.3"/>
  <cols>
    <col min="1" max="2" width="7.875" style="1" customWidth="1"/>
    <col min="3" max="3" width="26.75" style="1" customWidth="1"/>
    <col min="4" max="6" width="16" style="1" customWidth="1"/>
    <col min="7" max="7" width="4.25" style="1" customWidth="1"/>
    <col min="8" max="8" width="12.125" style="1" bestFit="1" customWidth="1"/>
    <col min="9" max="16384" width="9" style="1"/>
  </cols>
  <sheetData>
    <row r="1" spans="1:8" ht="56.25" customHeight="1" thickTop="1" thickBot="1" x14ac:dyDescent="0.35">
      <c r="A1" s="61" t="s">
        <v>97</v>
      </c>
      <c r="B1" s="62"/>
      <c r="C1" s="62"/>
      <c r="D1" s="62"/>
      <c r="E1" s="62"/>
      <c r="F1" s="63"/>
      <c r="G1" s="7"/>
    </row>
    <row r="2" spans="1:8" ht="21.2" customHeight="1" thickTop="1" thickBot="1" x14ac:dyDescent="0.35">
      <c r="A2" s="2"/>
      <c r="B2" s="2"/>
      <c r="C2" s="2"/>
      <c r="D2" s="2"/>
      <c r="E2" s="2"/>
      <c r="F2" s="13" t="s">
        <v>26</v>
      </c>
      <c r="G2" s="2"/>
    </row>
    <row r="3" spans="1:8" ht="20.65" customHeight="1" x14ac:dyDescent="0.3">
      <c r="A3" s="115" t="s">
        <v>4</v>
      </c>
      <c r="B3" s="116"/>
      <c r="C3" s="116"/>
      <c r="D3" s="116"/>
      <c r="E3" s="116"/>
      <c r="F3" s="117"/>
      <c r="G3" s="9"/>
    </row>
    <row r="4" spans="1:8" ht="29.25" customHeight="1" x14ac:dyDescent="0.3">
      <c r="A4" s="21" t="s">
        <v>1</v>
      </c>
      <c r="B4" s="22" t="s">
        <v>2</v>
      </c>
      <c r="C4" s="22" t="s">
        <v>3</v>
      </c>
      <c r="D4" s="23" t="s">
        <v>59</v>
      </c>
      <c r="E4" s="23" t="s">
        <v>60</v>
      </c>
      <c r="F4" s="24" t="s">
        <v>98</v>
      </c>
      <c r="G4" s="10"/>
    </row>
    <row r="5" spans="1:8" ht="22.9" customHeight="1" x14ac:dyDescent="0.3">
      <c r="A5" s="118" t="s">
        <v>10</v>
      </c>
      <c r="B5" s="119"/>
      <c r="C5" s="119"/>
      <c r="D5" s="25">
        <f>D27+D29+D32+D34</f>
        <v>1131350000</v>
      </c>
      <c r="E5" s="25">
        <f>E27+E29+E32+E34</f>
        <v>1088111380</v>
      </c>
      <c r="F5" s="26">
        <f>E5-D5</f>
        <v>-43238620</v>
      </c>
      <c r="G5" s="11"/>
      <c r="H5" s="37"/>
    </row>
    <row r="6" spans="1:8" s="4" customFormat="1" ht="22.9" customHeight="1" x14ac:dyDescent="0.3">
      <c r="A6" s="120" t="s">
        <v>50</v>
      </c>
      <c r="B6" s="121" t="s">
        <v>22</v>
      </c>
      <c r="C6" s="19" t="s">
        <v>8</v>
      </c>
      <c r="D6" s="14">
        <v>573784970</v>
      </c>
      <c r="E6" s="14">
        <v>563021470</v>
      </c>
      <c r="F6" s="15">
        <f>E6-D6</f>
        <v>-10763500</v>
      </c>
      <c r="G6" s="6"/>
    </row>
    <row r="7" spans="1:8" s="4" customFormat="1" ht="22.9" customHeight="1" x14ac:dyDescent="0.3">
      <c r="A7" s="120"/>
      <c r="B7" s="113"/>
      <c r="C7" s="19" t="s">
        <v>9</v>
      </c>
      <c r="D7" s="14">
        <v>172407000</v>
      </c>
      <c r="E7" s="14">
        <v>157655340</v>
      </c>
      <c r="F7" s="15">
        <f t="shared" ref="F7:F26" si="0">E7-D7</f>
        <v>-14751660</v>
      </c>
      <c r="G7" s="6"/>
      <c r="H7" s="39"/>
    </row>
    <row r="8" spans="1:8" s="4" customFormat="1" ht="22.9" customHeight="1" x14ac:dyDescent="0.3">
      <c r="A8" s="120"/>
      <c r="B8" s="113"/>
      <c r="C8" s="19" t="s">
        <v>34</v>
      </c>
      <c r="D8" s="14">
        <v>58773000</v>
      </c>
      <c r="E8" s="14">
        <v>55360040</v>
      </c>
      <c r="F8" s="15">
        <f t="shared" si="0"/>
        <v>-3412960</v>
      </c>
      <c r="G8" s="6"/>
    </row>
    <row r="9" spans="1:8" s="4" customFormat="1" ht="22.9" customHeight="1" x14ac:dyDescent="0.3">
      <c r="A9" s="120"/>
      <c r="B9" s="113"/>
      <c r="C9" s="19" t="s">
        <v>35</v>
      </c>
      <c r="D9" s="14">
        <v>70442030</v>
      </c>
      <c r="E9" s="14">
        <v>62102030</v>
      </c>
      <c r="F9" s="15">
        <f t="shared" si="0"/>
        <v>-8340000</v>
      </c>
      <c r="G9" s="6"/>
    </row>
    <row r="10" spans="1:8" s="4" customFormat="1" ht="22.9" customHeight="1" x14ac:dyDescent="0.3">
      <c r="A10" s="120"/>
      <c r="B10" s="121" t="s">
        <v>36</v>
      </c>
      <c r="C10" s="19" t="s">
        <v>11</v>
      </c>
      <c r="D10" s="14">
        <v>740000</v>
      </c>
      <c r="E10" s="14">
        <v>740000</v>
      </c>
      <c r="F10" s="15">
        <f t="shared" si="0"/>
        <v>0</v>
      </c>
      <c r="G10" s="6"/>
    </row>
    <row r="11" spans="1:8" s="4" customFormat="1" ht="22.9" customHeight="1" x14ac:dyDescent="0.3">
      <c r="A11" s="120"/>
      <c r="B11" s="113"/>
      <c r="C11" s="19" t="s">
        <v>12</v>
      </c>
      <c r="D11" s="14">
        <v>5260000</v>
      </c>
      <c r="E11" s="14">
        <v>5260000</v>
      </c>
      <c r="F11" s="15">
        <f t="shared" si="0"/>
        <v>0</v>
      </c>
      <c r="G11" s="6"/>
    </row>
    <row r="12" spans="1:8" s="4" customFormat="1" ht="22.9" customHeight="1" x14ac:dyDescent="0.3">
      <c r="A12" s="120"/>
      <c r="B12" s="121" t="s">
        <v>37</v>
      </c>
      <c r="C12" s="19" t="s">
        <v>13</v>
      </c>
      <c r="D12" s="14">
        <v>26820370</v>
      </c>
      <c r="E12" s="14">
        <v>26649600</v>
      </c>
      <c r="F12" s="15">
        <f t="shared" si="0"/>
        <v>-170770</v>
      </c>
      <c r="G12" s="6"/>
    </row>
    <row r="13" spans="1:8" s="4" customFormat="1" ht="22.9" customHeight="1" x14ac:dyDescent="0.3">
      <c r="A13" s="120"/>
      <c r="B13" s="113"/>
      <c r="C13" s="19" t="s">
        <v>14</v>
      </c>
      <c r="D13" s="14">
        <v>22355550</v>
      </c>
      <c r="E13" s="14">
        <v>22355550</v>
      </c>
      <c r="F13" s="15">
        <f t="shared" si="0"/>
        <v>0</v>
      </c>
      <c r="G13" s="6"/>
    </row>
    <row r="14" spans="1:8" s="4" customFormat="1" ht="22.9" customHeight="1" x14ac:dyDescent="0.3">
      <c r="A14" s="120"/>
      <c r="B14" s="113"/>
      <c r="C14" s="19" t="s">
        <v>15</v>
      </c>
      <c r="D14" s="14">
        <v>9648080</v>
      </c>
      <c r="E14" s="14">
        <v>9648080</v>
      </c>
      <c r="F14" s="15">
        <f t="shared" si="0"/>
        <v>0</v>
      </c>
      <c r="G14" s="6"/>
    </row>
    <row r="15" spans="1:8" s="4" customFormat="1" ht="22.9" customHeight="1" x14ac:dyDescent="0.3">
      <c r="A15" s="120"/>
      <c r="B15" s="113"/>
      <c r="C15" s="19" t="s">
        <v>16</v>
      </c>
      <c r="D15" s="14">
        <v>1789610</v>
      </c>
      <c r="E15" s="14">
        <v>1789610</v>
      </c>
      <c r="F15" s="15">
        <f t="shared" si="0"/>
        <v>0</v>
      </c>
      <c r="G15" s="6"/>
    </row>
    <row r="16" spans="1:8" s="4" customFormat="1" ht="22.9" customHeight="1" x14ac:dyDescent="0.3">
      <c r="A16" s="120"/>
      <c r="B16" s="113"/>
      <c r="C16" s="19" t="s">
        <v>17</v>
      </c>
      <c r="D16" s="14">
        <v>3650790</v>
      </c>
      <c r="E16" s="14">
        <v>3650790</v>
      </c>
      <c r="F16" s="15">
        <f t="shared" si="0"/>
        <v>0</v>
      </c>
      <c r="G16" s="6"/>
    </row>
    <row r="17" spans="1:7" s="4" customFormat="1" ht="22.9" customHeight="1" x14ac:dyDescent="0.3">
      <c r="A17" s="120"/>
      <c r="B17" s="113"/>
      <c r="C17" s="19" t="s">
        <v>18</v>
      </c>
      <c r="D17" s="14">
        <v>20129600</v>
      </c>
      <c r="E17" s="14">
        <v>19906700</v>
      </c>
      <c r="F17" s="15">
        <f t="shared" si="0"/>
        <v>-222900</v>
      </c>
      <c r="G17" s="6"/>
    </row>
    <row r="18" spans="1:7" s="4" customFormat="1" ht="22.9" customHeight="1" x14ac:dyDescent="0.3">
      <c r="A18" s="128" t="s">
        <v>62</v>
      </c>
      <c r="B18" s="113" t="s">
        <v>39</v>
      </c>
      <c r="C18" s="19" t="s">
        <v>19</v>
      </c>
      <c r="D18" s="14">
        <v>6420000</v>
      </c>
      <c r="E18" s="14">
        <v>6420000</v>
      </c>
      <c r="F18" s="15">
        <f t="shared" si="0"/>
        <v>0</v>
      </c>
      <c r="G18" s="6"/>
    </row>
    <row r="19" spans="1:7" s="4" customFormat="1" ht="22.9" customHeight="1" x14ac:dyDescent="0.3">
      <c r="A19" s="129"/>
      <c r="B19" s="113"/>
      <c r="C19" s="19" t="s">
        <v>20</v>
      </c>
      <c r="D19" s="14">
        <v>2000000</v>
      </c>
      <c r="E19" s="14">
        <v>2000000</v>
      </c>
      <c r="F19" s="15">
        <f t="shared" si="0"/>
        <v>0</v>
      </c>
      <c r="G19" s="6"/>
    </row>
    <row r="20" spans="1:7" s="4" customFormat="1" ht="22.9" customHeight="1" x14ac:dyDescent="0.3">
      <c r="A20" s="133" t="s">
        <v>40</v>
      </c>
      <c r="B20" s="134" t="s">
        <v>40</v>
      </c>
      <c r="C20" s="19" t="s">
        <v>54</v>
      </c>
      <c r="D20" s="14">
        <v>70000000</v>
      </c>
      <c r="E20" s="14">
        <v>70000000</v>
      </c>
      <c r="F20" s="15">
        <f t="shared" si="0"/>
        <v>0</v>
      </c>
      <c r="G20" s="6"/>
    </row>
    <row r="21" spans="1:7" s="4" customFormat="1" ht="22.9" customHeight="1" x14ac:dyDescent="0.3">
      <c r="A21" s="128"/>
      <c r="B21" s="135"/>
      <c r="C21" s="20" t="s">
        <v>92</v>
      </c>
      <c r="D21" s="14">
        <v>8000000</v>
      </c>
      <c r="E21" s="14">
        <v>8000000</v>
      </c>
      <c r="F21" s="15">
        <f t="shared" si="0"/>
        <v>0</v>
      </c>
      <c r="G21" s="6"/>
    </row>
    <row r="22" spans="1:7" s="4" customFormat="1" ht="22.9" customHeight="1" x14ac:dyDescent="0.3">
      <c r="A22" s="128"/>
      <c r="B22" s="135"/>
      <c r="C22" s="20" t="s">
        <v>25</v>
      </c>
      <c r="D22" s="14">
        <v>3000000</v>
      </c>
      <c r="E22" s="14">
        <v>3000000</v>
      </c>
      <c r="F22" s="15">
        <f t="shared" si="0"/>
        <v>0</v>
      </c>
      <c r="G22" s="6"/>
    </row>
    <row r="23" spans="1:7" s="4" customFormat="1" ht="22.9" customHeight="1" x14ac:dyDescent="0.3">
      <c r="A23" s="128"/>
      <c r="B23" s="135"/>
      <c r="C23" s="20" t="s">
        <v>93</v>
      </c>
      <c r="D23" s="27">
        <v>17280000</v>
      </c>
      <c r="E23" s="27">
        <v>17280000</v>
      </c>
      <c r="F23" s="15">
        <f t="shared" si="0"/>
        <v>0</v>
      </c>
      <c r="G23" s="6"/>
    </row>
    <row r="24" spans="1:7" s="4" customFormat="1" ht="22.9" customHeight="1" x14ac:dyDescent="0.3">
      <c r="A24" s="128"/>
      <c r="B24" s="135"/>
      <c r="C24" s="20" t="s">
        <v>41</v>
      </c>
      <c r="D24" s="14">
        <v>16670000</v>
      </c>
      <c r="E24" s="14">
        <v>16670000</v>
      </c>
      <c r="F24" s="15">
        <f t="shared" si="0"/>
        <v>0</v>
      </c>
      <c r="G24" s="6"/>
    </row>
    <row r="25" spans="1:7" s="4" customFormat="1" ht="22.9" customHeight="1" x14ac:dyDescent="0.3">
      <c r="A25" s="128"/>
      <c r="B25" s="135"/>
      <c r="C25" s="20" t="s">
        <v>32</v>
      </c>
      <c r="D25" s="14">
        <v>12393000</v>
      </c>
      <c r="E25" s="14">
        <v>12393000</v>
      </c>
      <c r="F25" s="15">
        <f t="shared" si="0"/>
        <v>0</v>
      </c>
      <c r="G25" s="6"/>
    </row>
    <row r="26" spans="1:7" s="4" customFormat="1" ht="22.9" customHeight="1" x14ac:dyDescent="0.3">
      <c r="A26" s="129"/>
      <c r="B26" s="136"/>
      <c r="C26" s="20" t="s">
        <v>90</v>
      </c>
      <c r="D26" s="14">
        <v>8000000</v>
      </c>
      <c r="E26" s="14">
        <v>8000000</v>
      </c>
      <c r="F26" s="15">
        <f t="shared" si="0"/>
        <v>0</v>
      </c>
      <c r="G26" s="6"/>
    </row>
    <row r="27" spans="1:7" s="4" customFormat="1" ht="22.9" customHeight="1" x14ac:dyDescent="0.3">
      <c r="A27" s="118" t="s">
        <v>42</v>
      </c>
      <c r="B27" s="119"/>
      <c r="C27" s="119"/>
      <c r="D27" s="28">
        <f>SUM(D6:D26)</f>
        <v>1109564000</v>
      </c>
      <c r="E27" s="28">
        <f>SUM(E6:E26)</f>
        <v>1071902210</v>
      </c>
      <c r="F27" s="29">
        <f>SUM(F5:F26)</f>
        <v>-80900410</v>
      </c>
      <c r="G27" s="6"/>
    </row>
    <row r="28" spans="1:7" s="4" customFormat="1" ht="22.9" customHeight="1" x14ac:dyDescent="0.3">
      <c r="A28" s="31" t="s">
        <v>43</v>
      </c>
      <c r="B28" s="60" t="s">
        <v>43</v>
      </c>
      <c r="C28" s="19" t="s">
        <v>44</v>
      </c>
      <c r="D28" s="14">
        <v>6750000</v>
      </c>
      <c r="E28" s="14">
        <v>6709170</v>
      </c>
      <c r="F28" s="15">
        <f>E28-D28</f>
        <v>-40830</v>
      </c>
      <c r="G28" s="8"/>
    </row>
    <row r="29" spans="1:7" s="4" customFormat="1" ht="22.9" customHeight="1" x14ac:dyDescent="0.3">
      <c r="A29" s="118" t="s">
        <v>21</v>
      </c>
      <c r="B29" s="119"/>
      <c r="C29" s="119"/>
      <c r="D29" s="28">
        <f>SUM(D28:D28)</f>
        <v>6750000</v>
      </c>
      <c r="E29" s="28">
        <f>SUM(E28:E28)</f>
        <v>6709170</v>
      </c>
      <c r="F29" s="29">
        <f>SUM(F28)</f>
        <v>-40830</v>
      </c>
      <c r="G29" s="8"/>
    </row>
    <row r="30" spans="1:7" s="4" customFormat="1" ht="22.9" customHeight="1" x14ac:dyDescent="0.3">
      <c r="A30" s="137" t="s">
        <v>45</v>
      </c>
      <c r="B30" s="41" t="s">
        <v>65</v>
      </c>
      <c r="C30" s="19" t="s">
        <v>63</v>
      </c>
      <c r="D30" s="14">
        <v>1800000</v>
      </c>
      <c r="E30" s="14">
        <v>1800000</v>
      </c>
      <c r="F30" s="15">
        <f>E30-D30</f>
        <v>0</v>
      </c>
      <c r="G30" s="8"/>
    </row>
    <row r="31" spans="1:7" s="4" customFormat="1" ht="22.9" customHeight="1" x14ac:dyDescent="0.3">
      <c r="A31" s="138"/>
      <c r="B31" s="19" t="s">
        <v>66</v>
      </c>
      <c r="C31" s="19" t="s">
        <v>64</v>
      </c>
      <c r="D31" s="14">
        <v>13200000</v>
      </c>
      <c r="E31" s="14">
        <v>7700000</v>
      </c>
      <c r="F31" s="15">
        <f>E31-D31</f>
        <v>-5500000</v>
      </c>
      <c r="G31" s="6"/>
    </row>
    <row r="32" spans="1:7" s="4" customFormat="1" ht="22.9" customHeight="1" x14ac:dyDescent="0.3">
      <c r="A32" s="118" t="s">
        <v>21</v>
      </c>
      <c r="B32" s="119"/>
      <c r="C32" s="119"/>
      <c r="D32" s="28">
        <f>SUM(D30:D31)</f>
        <v>15000000</v>
      </c>
      <c r="E32" s="28">
        <f>SUM(E30:E31)</f>
        <v>9500000</v>
      </c>
      <c r="F32" s="29">
        <f>SUM(F30:F31)</f>
        <v>-5500000</v>
      </c>
      <c r="G32" s="6"/>
    </row>
    <row r="33" spans="1:7" s="4" customFormat="1" ht="22.9" customHeight="1" x14ac:dyDescent="0.3">
      <c r="A33" s="31" t="s">
        <v>46</v>
      </c>
      <c r="B33" s="30" t="s">
        <v>46</v>
      </c>
      <c r="C33" s="19" t="s">
        <v>47</v>
      </c>
      <c r="D33" s="14">
        <v>36000</v>
      </c>
      <c r="E33" s="14">
        <v>0</v>
      </c>
      <c r="F33" s="15">
        <f>E33-D33</f>
        <v>-36000</v>
      </c>
      <c r="G33" s="6"/>
    </row>
    <row r="34" spans="1:7" ht="22.9" customHeight="1" thickBot="1" x14ac:dyDescent="0.35">
      <c r="A34" s="130" t="s">
        <v>42</v>
      </c>
      <c r="B34" s="131"/>
      <c r="C34" s="132"/>
      <c r="D34" s="58">
        <f>SUM(D33)</f>
        <v>36000</v>
      </c>
      <c r="E34" s="58">
        <f>SUM(E33)</f>
        <v>0</v>
      </c>
      <c r="F34" s="59">
        <f>SUM(F33)</f>
        <v>-36000</v>
      </c>
      <c r="G34" s="8"/>
    </row>
    <row r="35" spans="1:7" ht="16.5" customHeight="1" x14ac:dyDescent="0.3"/>
    <row r="37" spans="1:7" x14ac:dyDescent="0.3">
      <c r="D37" s="37"/>
      <c r="E37" s="5"/>
    </row>
  </sheetData>
  <mergeCells count="16">
    <mergeCell ref="A29:C29"/>
    <mergeCell ref="A32:C32"/>
    <mergeCell ref="A18:A19"/>
    <mergeCell ref="A34:C34"/>
    <mergeCell ref="A20:A26"/>
    <mergeCell ref="B20:B26"/>
    <mergeCell ref="A30:A31"/>
    <mergeCell ref="A1:F1"/>
    <mergeCell ref="A3:F3"/>
    <mergeCell ref="A5:C5"/>
    <mergeCell ref="A27:C27"/>
    <mergeCell ref="B18:B19"/>
    <mergeCell ref="B10:B11"/>
    <mergeCell ref="B12:B17"/>
    <mergeCell ref="A6:A17"/>
    <mergeCell ref="B6:B9"/>
  </mergeCells>
  <phoneticPr fontId="1" type="noConversion"/>
  <printOptions horizontalCentered="1"/>
  <pageMargins left="0.19685039370078741" right="0.19685039370078741" top="0.78740157480314965" bottom="0.19685039370078741" header="0.19685039370078741" footer="0.19685039370078741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1</vt:i4>
      </vt:variant>
    </vt:vector>
  </HeadingPairs>
  <TitlesOfParts>
    <vt:vector size="4" baseType="lpstr">
      <vt:lpstr>총괄표</vt:lpstr>
      <vt:lpstr>세입결산</vt:lpstr>
      <vt:lpstr>세출결산</vt:lpstr>
      <vt:lpstr>세출결산!Print_Area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2023-02-24T06:00:01Z</cp:lastPrinted>
  <dcterms:created xsi:type="dcterms:W3CDTF">2016-03-21T06:58:32Z</dcterms:created>
  <dcterms:modified xsi:type="dcterms:W3CDTF">2023-03-16T04:39:17Z</dcterms:modified>
</cp:coreProperties>
</file>